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65" windowHeight="10155" activeTab="5"/>
  </bookViews>
  <sheets>
    <sheet name="bs" sheetId="1" r:id="rId1"/>
    <sheet name="p&amp;l" sheetId="2" r:id="rId2"/>
    <sheet name="equity" sheetId="3" r:id="rId3"/>
    <sheet name="cashflow" sheetId="4" r:id="rId4"/>
    <sheet name="notessss" sheetId="5" state="hidden" r:id="rId5"/>
    <sheet name="notes" sheetId="6" r:id="rId6"/>
    <sheet name="GT_Custom" sheetId="7" state="hidden" r:id="rId7"/>
  </sheets>
  <definedNames>
    <definedName name="_xlnm.Print_Area" localSheetId="0">'bs'!$A$1:$H$52</definedName>
    <definedName name="_xlnm.Print_Area" localSheetId="3">'cashflow'!$A$1:$G$53</definedName>
    <definedName name="_xlnm.Print_Area" localSheetId="2">'equity'!$A$1:$G$56</definedName>
    <definedName name="_xlnm.Print_Area" localSheetId="5">'notes'!$A$1:$G$335</definedName>
    <definedName name="_xlnm.Print_Area" localSheetId="4">'notessss'!$A$1:$F$328</definedName>
    <definedName name="_xlnm.Print_Area" localSheetId="1">'p&amp;l'!$A$1:$H$54</definedName>
  </definedNames>
  <calcPr fullCalcOnLoad="1"/>
</workbook>
</file>

<file path=xl/comments5.xml><?xml version="1.0" encoding="utf-8"?>
<comments xmlns="http://schemas.openxmlformats.org/spreadsheetml/2006/main">
  <authors>
    <author>Tham Shien Hong</author>
  </authors>
  <commentList>
    <comment ref="B144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  <comment ref="B152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</commentList>
</comments>
</file>

<file path=xl/sharedStrings.xml><?xml version="1.0" encoding="utf-8"?>
<sst xmlns="http://schemas.openxmlformats.org/spreadsheetml/2006/main" count="829" uniqueCount="402">
  <si>
    <t>RM' 000</t>
  </si>
  <si>
    <t xml:space="preserve"> </t>
  </si>
  <si>
    <t>Revenue</t>
  </si>
  <si>
    <t>Inventories</t>
  </si>
  <si>
    <t>Share</t>
  </si>
  <si>
    <t>Capital</t>
  </si>
  <si>
    <t>Premium</t>
  </si>
  <si>
    <t>Reserve</t>
  </si>
  <si>
    <t>Total</t>
  </si>
  <si>
    <t>RM'000</t>
  </si>
  <si>
    <t>CASH FLOWS FROM OPERATING ACTIVITIES</t>
  </si>
  <si>
    <t>AE MULTI HOLDINGS BERHAD</t>
  </si>
  <si>
    <t>A1.</t>
  </si>
  <si>
    <t>A2.</t>
  </si>
  <si>
    <t>A3.</t>
  </si>
  <si>
    <t>A4.</t>
  </si>
  <si>
    <t>Unusual Items</t>
  </si>
  <si>
    <t>A5.</t>
  </si>
  <si>
    <t>Material Changes In Estimates Of Amount Reported</t>
  </si>
  <si>
    <t>A6.</t>
  </si>
  <si>
    <t>Debt And Equity Securities</t>
  </si>
  <si>
    <t>Interest paid</t>
  </si>
  <si>
    <t>CASH FLOW FROM INVESTING ACTIVITIES</t>
  </si>
  <si>
    <t>CASH FLOW FROM FINANCING ACTIVITIES</t>
  </si>
  <si>
    <t xml:space="preserve">Cash and cash equivalents at beginning </t>
  </si>
  <si>
    <t xml:space="preserve">Cash and cash equivalents at end </t>
  </si>
  <si>
    <t>Cash and bank balances</t>
  </si>
  <si>
    <t>A7.</t>
  </si>
  <si>
    <t>Dividends Paid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</si>
  <si>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</si>
  <si>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</si>
  <si>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</si>
  <si>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</si>
  <si>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</si>
  <si>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</si>
  <si>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</si>
  <si>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</si>
  <si>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</si>
  <si>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</si>
  <si>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</si>
  <si>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</si>
  <si>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</si>
  <si>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</si>
  <si>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</si>
  <si>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</si>
  <si>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</si>
  <si>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</si>
  <si>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>borrowings</t>
  </si>
  <si>
    <t>sub-total</t>
  </si>
  <si>
    <t>Secured long term borrowings</t>
  </si>
  <si>
    <t xml:space="preserve">      Hire purchase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</si>
  <si>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</si>
  <si>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</si>
  <si>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</si>
  <si>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</si>
  <si>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</si>
  <si>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</si>
  <si>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</si>
  <si>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</si>
  <si>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</si>
  <si>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Effects of changes in exchange rates</t>
  </si>
  <si>
    <t>Comparison with preceding quarter's results</t>
  </si>
  <si>
    <t>Seasonal or Cyclical Factors</t>
  </si>
  <si>
    <t>ASSETS</t>
  </si>
  <si>
    <t>TOTAL ASSETS</t>
  </si>
  <si>
    <t>EQUITY AND LIABILITIES</t>
  </si>
  <si>
    <t>TOTAL EQUITY AND LIABILITIES</t>
  </si>
  <si>
    <t>Secured short term borrowings</t>
  </si>
  <si>
    <t>Segment Revenue</t>
  </si>
  <si>
    <t>Electronic Products</t>
  </si>
  <si>
    <t>Investment Holdings</t>
  </si>
  <si>
    <t>Total Revenue including inter-segment sales</t>
  </si>
  <si>
    <t>Segment Results</t>
  </si>
  <si>
    <t>Equity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</si>
  <si>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</si>
  <si>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</si>
  <si>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</si>
  <si>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</si>
  <si>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</si>
  <si>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</si>
  <si>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</si>
  <si>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>Capital Commitments</t>
  </si>
  <si>
    <t xml:space="preserve">   Non-cash items</t>
  </si>
  <si>
    <t xml:space="preserve">   Non-operating items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</si>
  <si>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</si>
  <si>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</si>
  <si>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</si>
  <si>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</si>
  <si>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</si>
  <si>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 xml:space="preserve">     Trade finance</t>
  </si>
  <si>
    <t>Performance Review</t>
  </si>
  <si>
    <t>There were no financial instruments with off balance sheet risk as at the date of this report.</t>
  </si>
  <si>
    <t xml:space="preserve"> </t>
  </si>
  <si>
    <t xml:space="preserve"> </t>
  </si>
  <si>
    <t>RM'000</t>
  </si>
  <si>
    <t>Taxation</t>
  </si>
  <si>
    <t>Reserves</t>
  </si>
  <si>
    <t>Printed Circuit Board (PCB)</t>
  </si>
  <si>
    <t xml:space="preserve">  </t>
  </si>
  <si>
    <t>This section is not applicable as no profit forecast was published.</t>
  </si>
  <si>
    <t>Taxation</t>
  </si>
  <si>
    <t>Purchase or disposal of quoted investments</t>
  </si>
  <si>
    <t>Prospects</t>
  </si>
  <si>
    <t>Part A - Explanatory notes in compliance with reporting requirements of</t>
  </si>
  <si>
    <t xml:space="preserve">              FRS 134 - Interim Financial Reporting</t>
  </si>
  <si>
    <t>Purchase of property, plant and equipment</t>
  </si>
  <si>
    <t>Elimination of inter-segment sales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</si>
  <si>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</si>
  <si>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</si>
  <si>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</si>
  <si>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</si>
  <si>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</si>
  <si>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</si>
  <si>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</si>
  <si>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</si>
  <si>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</si>
  <si>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</si>
  <si>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</si>
  <si>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</si>
  <si>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</si>
  <si>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</si>
  <si>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</si>
  <si>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</si>
  <si>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Interest received</t>
  </si>
  <si>
    <t>Loss before taxation</t>
  </si>
  <si>
    <t>Represented by :</t>
  </si>
  <si>
    <t>Accumulated</t>
  </si>
  <si>
    <t xml:space="preserve"> Losses</t>
  </si>
  <si>
    <t>Tax recoverable</t>
  </si>
  <si>
    <t>Issue of ordinary shares :</t>
  </si>
  <si>
    <t>- pursuant to ESOS</t>
  </si>
  <si>
    <t>Total equity</t>
  </si>
  <si>
    <t>- pursuant to private placement</t>
  </si>
  <si>
    <t>Proceeds from issuance of shares at premium</t>
  </si>
  <si>
    <t>Non-current assets</t>
  </si>
  <si>
    <t>Property, plant and equipment</t>
  </si>
  <si>
    <t>Investment property</t>
  </si>
  <si>
    <t>Current assets</t>
  </si>
  <si>
    <t>Trade receivables</t>
  </si>
  <si>
    <t>Current liabilities</t>
  </si>
  <si>
    <t>Trade payables</t>
  </si>
  <si>
    <t>Other payables and accruals</t>
  </si>
  <si>
    <t>Borrowings</t>
  </si>
  <si>
    <t>Deferred tax liabilities</t>
  </si>
  <si>
    <t>Non-current liabilities</t>
  </si>
  <si>
    <t>Share capital</t>
  </si>
  <si>
    <t xml:space="preserve">Share premium </t>
  </si>
  <si>
    <t>Accumulated losses</t>
  </si>
  <si>
    <t>Total liabilities</t>
  </si>
  <si>
    <t>Net assets per share (RM)</t>
  </si>
  <si>
    <t>Unaudited</t>
  </si>
  <si>
    <t>Cost of sales</t>
  </si>
  <si>
    <t>Other income</t>
  </si>
  <si>
    <t>Selling and marketing expenses</t>
  </si>
  <si>
    <t>Finance costs</t>
  </si>
  <si>
    <t>Administrative expenses</t>
  </si>
  <si>
    <t>Audited</t>
  </si>
  <si>
    <t>Adjustments for :</t>
  </si>
  <si>
    <t>Operating profit before changes in working capital</t>
  </si>
  <si>
    <t>Net change in current assets</t>
  </si>
  <si>
    <t>Net change in current liabilities</t>
  </si>
  <si>
    <t>This interim report is prepared in accordance with Financial Reporting Standard (“FRS”) 134 “Interim Financial</t>
  </si>
  <si>
    <t>Reporting” and paragraph 9.22 of the Listing Requirements of Bursa Malaysia Securities Berhad, and should be</t>
  </si>
  <si>
    <t>The accounting policies and presentation adopted for the interim financial report are consistent with those adopted</t>
  </si>
  <si>
    <t>FRSs/Interpretations</t>
  </si>
  <si>
    <t xml:space="preserve"> Effective date</t>
  </si>
  <si>
    <t>* anti-dilutive in nature</t>
  </si>
  <si>
    <t xml:space="preserve">    into account the effect of share options </t>
  </si>
  <si>
    <t xml:space="preserve">    of RM0.50 each in issue after taking </t>
  </si>
  <si>
    <t>- *</t>
  </si>
  <si>
    <t>* anti-dilutive in nature</t>
  </si>
  <si>
    <t>Diluted Loss Per Share (sen)</t>
  </si>
  <si>
    <t xml:space="preserve">Weighted average number of ordinary shares </t>
  </si>
  <si>
    <t xml:space="preserve">The Condensed Consolidated Statement of Financial Position should be read in conjunction with the </t>
  </si>
  <si>
    <t>Net change in borrowings</t>
  </si>
  <si>
    <t>Bank overdraft</t>
  </si>
  <si>
    <t>Basis of  Preparation</t>
  </si>
  <si>
    <t xml:space="preserve">The Condensed Consolidated Statement of Comprehensive Income should be read in conjunction with the </t>
  </si>
  <si>
    <t>There were no unusual items affecting assets, liabilities, equity, net income, or cash flows during the</t>
  </si>
  <si>
    <t>Gross profit</t>
  </si>
  <si>
    <t>allowance d.d.</t>
  </si>
  <si>
    <t>amortisation</t>
  </si>
  <si>
    <t>Dep</t>
  </si>
  <si>
    <t>Int exp</t>
  </si>
  <si>
    <t>Int income</t>
  </si>
  <si>
    <t>Provision tax</t>
  </si>
  <si>
    <t>tax paid</t>
  </si>
  <si>
    <t>There were no corporate proposals announced or not completed as at the date of this report.</t>
  </si>
  <si>
    <t>Audit Report of Preceding Annual Financial Statements</t>
  </si>
  <si>
    <t xml:space="preserve">The Group's operations are normally slower in the first half of the year as compared to the second half of </t>
  </si>
  <si>
    <t>the year as the major festivals usually fall in this period.</t>
  </si>
  <si>
    <t>Other receivables, deposits and prepayments</t>
  </si>
  <si>
    <t xml:space="preserve">   for foreign operation</t>
  </si>
  <si>
    <t xml:space="preserve">Foreign currency translation differences </t>
  </si>
  <si>
    <t xml:space="preserve">Condensed Consolidated Statement of Comprehensive Income </t>
  </si>
  <si>
    <t>Condensed Consolidated Statement of Financial Position</t>
  </si>
  <si>
    <t>Condensed Consolidated Statement of Changes in Equity</t>
  </si>
  <si>
    <t>|--- Non-distributable ---|</t>
  </si>
  <si>
    <t>Condensed Consolidated Statement of Cash Flows</t>
  </si>
  <si>
    <t>Current tax</t>
  </si>
  <si>
    <t xml:space="preserve">Deferred tax </t>
  </si>
  <si>
    <t xml:space="preserve">     Term loans</t>
  </si>
  <si>
    <t xml:space="preserve">      Term loans</t>
  </si>
  <si>
    <t>Proceeds from disposal of property, plant and equipment</t>
  </si>
  <si>
    <t xml:space="preserve">   RM0.50 each </t>
  </si>
  <si>
    <t>31-12-2010</t>
  </si>
  <si>
    <t>Loss After Taxation</t>
  </si>
  <si>
    <t>Basic Loss Per Share (sen)</t>
  </si>
  <si>
    <t>B14.</t>
  </si>
  <si>
    <t>Income tax paid</t>
  </si>
  <si>
    <t>Status of corporate proposals and status of utilisation of proceeds raised</t>
  </si>
  <si>
    <t>Non-current assets held for sale</t>
  </si>
  <si>
    <t>Fixed deposits with a licensed bank</t>
  </si>
  <si>
    <t>Individual Quarter</t>
  </si>
  <si>
    <t>Cumulative Quarter</t>
  </si>
  <si>
    <t>Group's audited financial statements for the financial year ended 31 December 2010.</t>
  </si>
  <si>
    <t>The Condensed Consolidated Statement of Changes in Equity should be read in conjunction with the Group's audited financial statements for the financial year ended 31 December 2010.</t>
  </si>
  <si>
    <t>The condensed Consolidated Statement of Cash Flow should be read in conjunction with the Group's audited financial statements for the financial year ended 31 December 2010.</t>
  </si>
  <si>
    <t>Total comprehensive loss for the period</t>
  </si>
  <si>
    <t xml:space="preserve">Total comprehensive income/(loss) </t>
  </si>
  <si>
    <t>Other comprehensive income, net of tax</t>
  </si>
  <si>
    <t xml:space="preserve">Earnings per share </t>
  </si>
  <si>
    <t>Diluted loss per share (sen)</t>
  </si>
  <si>
    <t xml:space="preserve">Placement of fixed deposits </t>
  </si>
  <si>
    <t>Net cash used in investing activities</t>
  </si>
  <si>
    <t xml:space="preserve">    for the financial period</t>
  </si>
  <si>
    <t>As at 01-01-2011</t>
  </si>
  <si>
    <t>As at 01-01-2010</t>
  </si>
  <si>
    <t>new/revised Financial Reporting Standards ("FRSs") :</t>
  </si>
  <si>
    <t>FRS 1 - First-time Adoption of Financial Reporting Standards (Revised)</t>
  </si>
  <si>
    <t>FRS 3 - Business Combinations (Revised)</t>
  </si>
  <si>
    <t>Amendments to FRS 132 - Classification of Rights Issues</t>
  </si>
  <si>
    <t>FRS 127 - Consolidated and Separate Financial Statements (Revised)</t>
  </si>
  <si>
    <t>Amendments to FRS 2 - Share-based Payments</t>
  </si>
  <si>
    <t>Amendments to FRS 5 - Non-current Assets Held for Sale and Discontinued Operations</t>
  </si>
  <si>
    <t>Amendments to FRS 138 - Intangible Assets</t>
  </si>
  <si>
    <t>IC Interpretation 9 - Reassessment of Embedded Derivatives (Amendments to IC Interpretation 9)</t>
  </si>
  <si>
    <t>IC Interpretation 12 - Service Concession Arrangements</t>
  </si>
  <si>
    <t>IC Interpretation 16 - Hedges of a Net Investment in a Foreign Operation</t>
  </si>
  <si>
    <t>IC Interpretation 17 - Distributions of Non-cash Assets to Owners</t>
  </si>
  <si>
    <t xml:space="preserve"> 1 March 2010</t>
  </si>
  <si>
    <t xml:space="preserve"> 1 July 2010</t>
  </si>
  <si>
    <t>Amendments to FRS 1 - Limited Exemption from Comparative FRS 7 Disclosures for First-time Adopters</t>
  </si>
  <si>
    <t>Amendments to FRS 1 - Additional Exemptions for First-time Adopters</t>
  </si>
  <si>
    <t>Amendments to FRS 2 - Group Cash-settle Share based Payment Transactions</t>
  </si>
  <si>
    <t>Amendments to FRS 3 - Business Combination</t>
  </si>
  <si>
    <t>Amendments to FRS 7 - Improving Disclosures about Financial Instruments</t>
  </si>
  <si>
    <t>Amendments to FRS 101 - Presentation of Financial Statements</t>
  </si>
  <si>
    <t>Amendments to FRS 121 - The Effect of Changes in Foreign Exchange Rates</t>
  </si>
  <si>
    <t>Amendments to FRS 128 - Investments in Associates</t>
  </si>
  <si>
    <t>Amendments to FRS 131 - Interests in Joint Ventures</t>
  </si>
  <si>
    <t>Amendments to FRS 132 - Financial Instruments: Presentation</t>
  </si>
  <si>
    <t>Amendments to FRS 134 - Interim Financial Reporting</t>
  </si>
  <si>
    <t>Amendments to FRS 139 - Financial Instruments: Recognition and Measurement</t>
  </si>
  <si>
    <t>IC Interpretation 4 - Determining Whether an Arrangement contains a Lease</t>
  </si>
  <si>
    <t>IC Interpretation 13 - Customer Loyalty Programmes</t>
  </si>
  <si>
    <t>IC Interpretation 18 - Transfer of Assets from Customers</t>
  </si>
  <si>
    <t xml:space="preserve"> 1 January 2011</t>
  </si>
  <si>
    <t xml:space="preserve">The adoption of the above standards, amendments and interpretations do not have any material impact on the </t>
  </si>
  <si>
    <t>financial statements of the Group.</t>
  </si>
  <si>
    <t xml:space="preserve">The auditors’ report of the Group’s most recent annual audited financial statements for the financial year ended </t>
  </si>
  <si>
    <t>financial period under review.</t>
  </si>
  <si>
    <t xml:space="preserve">There were no changes in estimates of amounts reported in the prior financial period that have a material effect in the </t>
  </si>
  <si>
    <t>current quarter.</t>
  </si>
  <si>
    <t xml:space="preserve">There were no issuance, cancellation, repurchases, resale and repayment of debt and equity securities for the current </t>
  </si>
  <si>
    <t>quarter to date under review.</t>
  </si>
  <si>
    <t>No dividend was paid during the current quarter under review.</t>
  </si>
  <si>
    <t xml:space="preserve">(i) Analysis by business segments </t>
  </si>
  <si>
    <t xml:space="preserve">(ii) Analysis by geographical segments </t>
  </si>
  <si>
    <t>Non-Current Assets</t>
  </si>
  <si>
    <t>RM’000</t>
  </si>
  <si>
    <t>Malaysia</t>
  </si>
  <si>
    <t>Thailand</t>
  </si>
  <si>
    <t xml:space="preserve">The valuations of property, plant and equipment have been brought forward, without amendment from the previous </t>
  </si>
  <si>
    <t>audited financial statements.</t>
  </si>
  <si>
    <t xml:space="preserve">financial statements. </t>
  </si>
  <si>
    <t xml:space="preserve">There were no material events subsequent to the end of the reporting period that have not been reflected in the quarterly </t>
  </si>
  <si>
    <t>Contingent Liabilities and Contingent Assets</t>
  </si>
  <si>
    <t>There were no contingent assets or contingent liabilities since the end of the last annual reporting period.</t>
  </si>
  <si>
    <t>A13.</t>
  </si>
  <si>
    <t>There were no changes in the composition of the Group for the current quarter under review.</t>
  </si>
  <si>
    <t xml:space="preserve">For the 3 months period ended 31 March 2011, the Group's revenue has increased from RM12.26 million to RM13.21 million </t>
  </si>
  <si>
    <t>representing an increase of 8% as compared to the previous year corresponding quarter. This is mainly due to ……………</t>
  </si>
  <si>
    <t xml:space="preserve">In tandem with the higher revenue, the Group posted a lower loss before taxation of RM1.04 million as compared to the </t>
  </si>
  <si>
    <t>previous year corresponding quarter loss before taxation of RM1.4 million.</t>
  </si>
  <si>
    <t xml:space="preserve">For the current quarter under review, the Group suffered a higher loss before taxation of RM1.04 million as compared </t>
  </si>
  <si>
    <t>to the immediate preceding quarter of RM0.78 million. This is due to…………………..</t>
  </si>
  <si>
    <t>in view of the uncertain economic outlook.</t>
  </si>
  <si>
    <t xml:space="preserve">The Board of Directors expects its business prospects for the financial year ending 31 December 2011 to be challenging </t>
  </si>
  <si>
    <t>There were no purchases and disposals of quoted securities during the quarter under review.</t>
  </si>
  <si>
    <t>There were no disposals of unquoted investments and properties during the period under review.</t>
  </si>
  <si>
    <t>Denominated in</t>
  </si>
  <si>
    <t xml:space="preserve">     Finance lease liabilities</t>
  </si>
  <si>
    <t xml:space="preserve">     Promissory note</t>
  </si>
  <si>
    <t>Current Quarter</t>
  </si>
  <si>
    <t>to date</t>
  </si>
  <si>
    <t xml:space="preserve">Current Year  </t>
  </si>
  <si>
    <t>No dividend has been proposed for the current quarter.</t>
  </si>
  <si>
    <t>Earnings Per Share</t>
  </si>
  <si>
    <t xml:space="preserve">The basic earnings per share has been calculated based on the Group’s profit after taxation attributable to owners of the </t>
  </si>
  <si>
    <t>parent divided by the weighted average number of ordinary shares outstanding during the financial period.</t>
  </si>
  <si>
    <t xml:space="preserve">Attributable to owners of the parent </t>
  </si>
  <si>
    <t>The diluted loss per share for the current quarter and cumulative quarter are computed as follows:</t>
  </si>
  <si>
    <t>Realised and Unrealised Profits/Losses Disclosure</t>
  </si>
  <si>
    <t>As at</t>
  </si>
  <si>
    <t>Total retained profits of the Company and of</t>
  </si>
  <si>
    <t xml:space="preserve">    and its subsidiaries :</t>
  </si>
  <si>
    <t>- Realised</t>
  </si>
  <si>
    <t>- Unrealised</t>
  </si>
  <si>
    <t>Add : Consolidation adjustments</t>
  </si>
  <si>
    <t>Page 1/9</t>
  </si>
  <si>
    <t>Page 2/9</t>
  </si>
  <si>
    <t>Page 3/9</t>
  </si>
  <si>
    <t>Page 4/9</t>
  </si>
  <si>
    <t>Page 5/9</t>
  </si>
  <si>
    <t>Page 6/9</t>
  </si>
  <si>
    <t>Page 7/9</t>
  </si>
  <si>
    <t>Page 8/9</t>
  </si>
  <si>
    <t>Page 9/9</t>
  </si>
  <si>
    <t>30-6-2011</t>
  </si>
  <si>
    <t>6 months ended</t>
  </si>
  <si>
    <t>30-6-2010</t>
  </si>
  <si>
    <t>INTERIM FINANCIAL REPORT FOR THE SECOND QUARTER ENDED 30 JUNE 2011</t>
  </si>
  <si>
    <t>read in conjunction with the Group's financial statements for the financial year ended 31 December 2010.</t>
  </si>
  <si>
    <t>for the annual financial statements for the financial year ended 31 December 2010, except for the adoption of the following</t>
  </si>
  <si>
    <t>31 December 2010 was not subject to any qualification.</t>
  </si>
  <si>
    <t>There were no capital commitments of the Group for the current financial period ended 30 June 2011.</t>
  </si>
  <si>
    <t>The Group’s borrowings as at 30 June 2011 were as follows :</t>
  </si>
  <si>
    <t>30.6.2011</t>
  </si>
  <si>
    <t>Date : 18 August 2011</t>
  </si>
  <si>
    <t>for the annual financial statements for the financial year ended 31 December 2010, except for the adoption of the</t>
  </si>
  <si>
    <t xml:space="preserve">The basic loss per share has been calculated based on the Group’s loss after taxation attributable to owners of the </t>
  </si>
  <si>
    <t>Net (decrease)/increase in cash and cash equivalents</t>
  </si>
  <si>
    <t>Net cash (used in)/from financing activities</t>
  </si>
  <si>
    <t>Cash generated from/(used in) operations</t>
  </si>
  <si>
    <t>Total comprehensive loss</t>
  </si>
  <si>
    <t>Operating profit/(loss)</t>
  </si>
  <si>
    <t>dep</t>
  </si>
  <si>
    <t>Gain</t>
  </si>
  <si>
    <t>Revaluatio</t>
  </si>
  <si>
    <t>interest expo</t>
  </si>
  <si>
    <t>PPE w/o</t>
  </si>
  <si>
    <t>FOREX reserve</t>
  </si>
  <si>
    <t>PPE</t>
  </si>
  <si>
    <t>3 months ended</t>
  </si>
  <si>
    <t>Revaluation deficit</t>
  </si>
  <si>
    <t xml:space="preserve">NOTES TO THE CONDENSED CONSOLIDATED INTERIM FINANCIAL REPORT </t>
  </si>
  <si>
    <t>There were no disposals of unquoted investments and properties during the current financial period.</t>
  </si>
  <si>
    <t>There were no purchases or disposals of quoted securities during the current quarter under review.</t>
  </si>
  <si>
    <t>Borrowings and debt securities</t>
  </si>
  <si>
    <t>31.12.2010</t>
  </si>
  <si>
    <t>an independent professional valuer, using the open market value basis.</t>
  </si>
  <si>
    <t>As at 30 September 2011 - Unaudited</t>
  </si>
  <si>
    <t>30-9-2011</t>
  </si>
  <si>
    <t>30-9-11</t>
  </si>
  <si>
    <t>30-9-10</t>
  </si>
  <si>
    <t>For the 9 months period ended 30 September 2011 - Unaudited</t>
  </si>
  <si>
    <t>As at 30-9-2011</t>
  </si>
  <si>
    <t>As at 30-9-2010</t>
  </si>
  <si>
    <t>30-9-2010</t>
  </si>
  <si>
    <t>9 months ended</t>
  </si>
  <si>
    <t>External sales</t>
  </si>
  <si>
    <t>There were no capital commitments of the Group for the current financial period ended 30 September 2011.</t>
  </si>
  <si>
    <t>The Group’s borrowings as at 30 September 2011 are as follows :</t>
  </si>
  <si>
    <t>Profit/(Loss) After Taxation</t>
  </si>
  <si>
    <t>30.9.2011</t>
  </si>
  <si>
    <t>Total Group accumulated losses as per consolidated accounts</t>
  </si>
  <si>
    <t>Net cash from/(used in) operating activities</t>
  </si>
  <si>
    <t>Basic (loss)/earnings per share (sen)</t>
  </si>
  <si>
    <t>Other comprehensive (loss)/income for the period</t>
  </si>
  <si>
    <t>for the financial year ended 31 December 2010.</t>
  </si>
  <si>
    <t xml:space="preserve">Requirements of Bursa Malaysia Securities Berhad, and should be read in conjunction with the Group's financial statements </t>
  </si>
  <si>
    <t xml:space="preserve">This interim report is prepared in accordance with FRS 134 “Interim Financial Reporting” and paragraph 9.22 of the Listing </t>
  </si>
  <si>
    <t>Interpretation ("IC Int") and amendments to IC Int that are mandatory for the current financial period :</t>
  </si>
  <si>
    <t>statements of the Group.</t>
  </si>
  <si>
    <t xml:space="preserve">following revised Financial Reporting Standards ("FRSs"), amendments/improvements to FRSs, IC  </t>
  </si>
  <si>
    <t>(Loss)/Profit before taxation</t>
  </si>
  <si>
    <t>(Loss)/Profit for the period</t>
  </si>
  <si>
    <t xml:space="preserve">     Overdraft</t>
  </si>
  <si>
    <t>(Loss)/Profit After Taxation</t>
  </si>
  <si>
    <t>Basic (Loss)/Earnings Per Share (sen)</t>
  </si>
  <si>
    <t>Total accumulated losses of the Group :</t>
  </si>
  <si>
    <r>
      <t>The adoption of the above standards, amendments and interpretations do</t>
    </r>
    <r>
      <rPr>
        <sz val="10"/>
        <color indexed="10"/>
        <rFont val="Times New Roman"/>
        <family val="1"/>
      </rPr>
      <t>es</t>
    </r>
    <r>
      <rPr>
        <sz val="10"/>
        <rFont val="Times New Roman"/>
        <family val="1"/>
      </rPr>
      <t xml:space="preserve"> not have any material impact on the financial </t>
    </r>
  </si>
  <si>
    <t xml:space="preserve">The Group normally sees higher demand from their customers in the second half of the financial year  to cater </t>
  </si>
  <si>
    <t>to the year end holidays season.</t>
  </si>
  <si>
    <t xml:space="preserve">The valuation of the Group's landed properties was updated on 31 January 2011 by CH Williams Talhar &amp; Wong Sdn Bhd, </t>
  </si>
  <si>
    <t xml:space="preserve">Despite  achieving higher sales during the period, the Group suffered a higher loss before taxation of RM1.86 million as compared </t>
  </si>
  <si>
    <t>Date : 30 September 2011</t>
  </si>
  <si>
    <t>Attributable to owners of the parent (RM'000)</t>
  </si>
  <si>
    <t xml:space="preserve">   RM0.50 each ('000)</t>
  </si>
  <si>
    <t>received from its 2 major customers during the current quarter under review.</t>
  </si>
  <si>
    <t xml:space="preserve">representing an increase of 7.8% as compared to the preceding year's corresponding period. There was a slight decrease in the </t>
  </si>
  <si>
    <t>For the 9 months period ended 30 September 2011, the Group's revenue has increased from RM37.51 million to RM40.43 million,</t>
  </si>
  <si>
    <t xml:space="preserve">the preceding year's corresponding period. The higher sales generated by the Thailand subsidiary is due mainly to more sales order </t>
  </si>
  <si>
    <t xml:space="preserve">sales of Malaysian subsidiary by 5.6% while the sales performance by the Thailand subsidiary has increased by 14.8% as compared to  </t>
  </si>
  <si>
    <t xml:space="preserve">For the current quarter under review, the Group suffered a lower loss before taxation of RM0.36 million as compared to the </t>
  </si>
  <si>
    <t>immediate preceding quarter of RM0.47 million due to higher revenue recorded.</t>
  </si>
  <si>
    <t>Despite the flood situation in Thailand our plant was not inundated by flood and our factory remain in operation throughout the flood</t>
  </si>
  <si>
    <t xml:space="preserve">period. However, the Board of Directors expects its business prospects for the financial year ending 31 December 2011 to be </t>
  </si>
  <si>
    <t>challenging.</t>
  </si>
  <si>
    <t xml:space="preserve">to the preceding year's corresponding period of RM1.61 million as a result of additional financial cost incurred by the Thailand </t>
  </si>
  <si>
    <t>subsidiary, arising from additional loan taken.</t>
  </si>
</sst>
</file>

<file path=xl/styles.xml><?xml version="1.0" encoding="utf-8"?>
<styleSheet xmlns="http://schemas.openxmlformats.org/spreadsheetml/2006/main">
  <numFmts count="6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  <numFmt numFmtId="196" formatCode="0.00_);\(0.00\)"/>
    <numFmt numFmtId="197" formatCode="#,##0_ "/>
    <numFmt numFmtId="198" formatCode="0_ "/>
    <numFmt numFmtId="199" formatCode="0_);\(0\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????_);_(@_)"/>
    <numFmt numFmtId="204" formatCode="_(* #,##0.00_);_(* \(#,##0.00\);_(* &quot;-&quot;_);_(@_)"/>
    <numFmt numFmtId="205" formatCode="_(* #,##0.0000_);_(* \(#,##0.0000\);_(* &quot;-&quot;_);_(@_)"/>
    <numFmt numFmtId="206" formatCode="#,##0.0000;[Red]\-#,##0.0000"/>
    <numFmt numFmtId="207" formatCode="General_)"/>
    <numFmt numFmtId="208" formatCode="0.000"/>
    <numFmt numFmtId="209" formatCode="###0_);[Red]\(###0\)"/>
    <numFmt numFmtId="210" formatCode="###0.0_);[Red]\(###0.0\)"/>
    <numFmt numFmtId="211" formatCode="###0.00_);[Red]\(###0.00\)"/>
    <numFmt numFmtId="212" formatCode="0.00_)"/>
    <numFmt numFmtId="213" formatCode="#,##0.00000;[Red]\-#,##0.00000"/>
    <numFmt numFmtId="214" formatCode="###0.000_);[Red]\(###0.000\)"/>
    <numFmt numFmtId="215" formatCode="###0.0000_);[Red]\(###0.0000\)"/>
    <numFmt numFmtId="216" formatCode="[$-4409]dddd\,\ d\ mmmm\,\ yyyy"/>
    <numFmt numFmtId="217" formatCode="[$-409]h:mm:ss\ AM/PM"/>
    <numFmt numFmtId="218" formatCode="0.0%"/>
    <numFmt numFmtId="219" formatCode="[$-409]dddd\,\ mmmm\ dd\,\ yyyy"/>
  </numFmts>
  <fonts count="7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????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u val="single"/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209" fontId="25" fillId="0" borderId="0" applyFill="0" applyBorder="0" applyAlignment="0">
      <protection/>
    </xf>
    <xf numFmtId="210" fontId="25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18" fillId="0" borderId="0" applyFont="0" applyFill="0" applyBorder="0" applyAlignment="0" applyProtection="0"/>
    <xf numFmtId="14" fontId="26" fillId="0" borderId="0" applyFill="0" applyBorder="0" applyAlignment="0">
      <protection/>
    </xf>
    <xf numFmtId="38" fontId="27" fillId="0" borderId="3">
      <alignment vertical="center"/>
      <protection/>
    </xf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8" borderId="0" applyNumberFormat="0" applyBorder="0" applyAlignment="0" applyProtection="0"/>
    <xf numFmtId="38" fontId="28" fillId="29" borderId="0" applyNumberFormat="0" applyBorder="0" applyAlignment="0" applyProtection="0"/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10" fontId="28" fillId="31" borderId="9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63" fillId="0" borderId="10" applyNumberFormat="0" applyFill="0" applyAlignment="0" applyProtection="0"/>
    <xf numFmtId="0" fontId="64" fillId="32" borderId="0" applyNumberFormat="0" applyBorder="0" applyAlignment="0" applyProtection="0"/>
    <xf numFmtId="212" fontId="29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0" fillId="33" borderId="11" applyNumberFormat="0" applyFont="0" applyAlignment="0" applyProtection="0"/>
    <xf numFmtId="0" fontId="65" fillId="26" borderId="12" applyNumberFormat="0" applyAlignment="0" applyProtection="0"/>
    <xf numFmtId="9" fontId="0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49" fontId="26" fillId="0" borderId="0" applyFill="0" applyBorder="0" applyAlignment="0">
      <protection/>
    </xf>
    <xf numFmtId="214" fontId="25" fillId="0" borderId="0" applyFill="0" applyBorder="0" applyAlignment="0">
      <protection/>
    </xf>
    <xf numFmtId="215" fontId="25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2" fillId="0" borderId="0" xfId="5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37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87" fontId="6" fillId="0" borderId="0" xfId="50" applyNumberFormat="1" applyFont="1" applyBorder="1" applyAlignment="1">
      <alignment/>
    </xf>
    <xf numFmtId="187" fontId="6" fillId="0" borderId="0" xfId="50" applyNumberFormat="1" applyFont="1" applyAlignment="1">
      <alignment/>
    </xf>
    <xf numFmtId="43" fontId="6" fillId="0" borderId="0" xfId="50" applyNumberFormat="1" applyFont="1" applyAlignment="1">
      <alignment/>
    </xf>
    <xf numFmtId="0" fontId="6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15" fontId="14" fillId="0" borderId="0" xfId="0" applyNumberFormat="1" applyFont="1" applyBorder="1" applyAlignment="1">
      <alignment horizontal="center"/>
    </xf>
    <xf numFmtId="15" fontId="14" fillId="0" borderId="14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96" fontId="2" fillId="0" borderId="0" xfId="0" applyNumberFormat="1" applyFont="1" applyFill="1" applyAlignment="1">
      <alignment horizontal="center"/>
    </xf>
    <xf numFmtId="187" fontId="2" fillId="0" borderId="0" xfId="50" applyNumberFormat="1" applyFont="1" applyAlignment="1">
      <alignment horizontal="right"/>
    </xf>
    <xf numFmtId="187" fontId="2" fillId="0" borderId="0" xfId="50" applyNumberFormat="1" applyFont="1" applyBorder="1" applyAlignment="1">
      <alignment horizontal="right"/>
    </xf>
    <xf numFmtId="187" fontId="2" fillId="0" borderId="15" xfId="5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6" fillId="0" borderId="0" xfId="0" applyFont="1" applyFill="1" applyAlignment="1">
      <alignment horizontal="justify" wrapText="1"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87" fontId="14" fillId="0" borderId="0" xfId="5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center" wrapText="1"/>
    </xf>
    <xf numFmtId="187" fontId="0" fillId="0" borderId="0" xfId="0" applyNumberFormat="1" applyAlignment="1">
      <alignment/>
    </xf>
    <xf numFmtId="43" fontId="14" fillId="0" borderId="0" xfId="50" applyFont="1" applyAlignment="1">
      <alignment/>
    </xf>
    <xf numFmtId="187" fontId="14" fillId="0" borderId="0" xfId="5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7" fontId="8" fillId="0" borderId="0" xfId="5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14" fillId="0" borderId="0" xfId="0" applyFont="1" applyAlignment="1">
      <alignment vertical="justify"/>
    </xf>
    <xf numFmtId="196" fontId="2" fillId="0" borderId="0" xfId="0" applyNumberFormat="1" applyFont="1" applyFill="1" applyAlignment="1" quotePrefix="1">
      <alignment horizontal="center"/>
    </xf>
    <xf numFmtId="43" fontId="14" fillId="0" borderId="0" xfId="50" applyFont="1" applyAlignment="1" quotePrefix="1">
      <alignment horizontal="center"/>
    </xf>
    <xf numFmtId="43" fontId="0" fillId="0" borderId="0" xfId="50" applyFont="1" applyAlignment="1">
      <alignment/>
    </xf>
    <xf numFmtId="187" fontId="0" fillId="0" borderId="0" xfId="50" applyNumberFormat="1" applyFont="1" applyAlignment="1">
      <alignment/>
    </xf>
    <xf numFmtId="187" fontId="0" fillId="0" borderId="0" xfId="50" applyNumberFormat="1" applyFont="1" applyBorder="1" applyAlignment="1">
      <alignment/>
    </xf>
    <xf numFmtId="187" fontId="0" fillId="0" borderId="16" xfId="50" applyNumberFormat="1" applyFont="1" applyBorder="1" applyAlignment="1">
      <alignment/>
    </xf>
    <xf numFmtId="187" fontId="0" fillId="0" borderId="0" xfId="0" applyNumberFormat="1" applyFill="1" applyAlignment="1">
      <alignment/>
    </xf>
    <xf numFmtId="187" fontId="6" fillId="0" borderId="0" xfId="5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9" fontId="0" fillId="0" borderId="0" xfId="92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1" fillId="0" borderId="14" xfId="5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87" fontId="0" fillId="0" borderId="0" xfId="50" applyNumberFormat="1" applyFont="1" applyAlignment="1">
      <alignment horizontal="center"/>
    </xf>
    <xf numFmtId="187" fontId="0" fillId="0" borderId="0" xfId="50" applyNumberFormat="1" applyFont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4" fillId="0" borderId="0" xfId="0" applyFont="1" applyAlignment="1" quotePrefix="1">
      <alignment/>
    </xf>
    <xf numFmtId="0" fontId="1" fillId="0" borderId="0" xfId="0" applyFont="1" applyFill="1" applyAlignment="1">
      <alignment/>
    </xf>
    <xf numFmtId="41" fontId="14" fillId="0" borderId="0" xfId="0" applyNumberFormat="1" applyFont="1" applyFill="1" applyAlignment="1">
      <alignment horizontal="right"/>
    </xf>
    <xf numFmtId="41" fontId="14" fillId="0" borderId="15" xfId="0" applyNumberFormat="1" applyFont="1" applyFill="1" applyBorder="1" applyAlignment="1">
      <alignment horizontal="right"/>
    </xf>
    <xf numFmtId="41" fontId="14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justify"/>
    </xf>
    <xf numFmtId="41" fontId="6" fillId="0" borderId="0" xfId="50" applyNumberFormat="1" applyFont="1" applyFill="1" applyAlignment="1">
      <alignment/>
    </xf>
    <xf numFmtId="41" fontId="6" fillId="0" borderId="0" xfId="50" applyNumberFormat="1" applyFont="1" applyFill="1" applyBorder="1" applyAlignment="1">
      <alignment/>
    </xf>
    <xf numFmtId="41" fontId="6" fillId="0" borderId="0" xfId="50" applyNumberFormat="1" applyFont="1" applyAlignment="1">
      <alignment/>
    </xf>
    <xf numFmtId="41" fontId="6" fillId="0" borderId="0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15" xfId="50" applyNumberFormat="1" applyFont="1" applyBorder="1" applyAlignment="1">
      <alignment/>
    </xf>
    <xf numFmtId="41" fontId="6" fillId="0" borderId="17" xfId="50" applyNumberFormat="1" applyFont="1" applyBorder="1" applyAlignment="1">
      <alignment/>
    </xf>
    <xf numFmtId="41" fontId="7" fillId="0" borderId="0" xfId="50" applyNumberFormat="1" applyFont="1" applyAlignment="1">
      <alignment/>
    </xf>
    <xf numFmtId="41" fontId="8" fillId="0" borderId="0" xfId="50" applyNumberFormat="1" applyFont="1" applyAlignment="1">
      <alignment/>
    </xf>
    <xf numFmtId="41" fontId="6" fillId="0" borderId="15" xfId="50" applyNumberFormat="1" applyFont="1" applyFill="1" applyBorder="1" applyAlignment="1">
      <alignment/>
    </xf>
    <xf numFmtId="41" fontId="6" fillId="0" borderId="0" xfId="50" applyNumberFormat="1" applyFont="1" applyBorder="1" applyAlignment="1">
      <alignment horizontal="right"/>
    </xf>
    <xf numFmtId="41" fontId="6" fillId="0" borderId="0" xfId="50" applyNumberFormat="1" applyFont="1" applyBorder="1" applyAlignment="1" quotePrefix="1">
      <alignment horizontal="right"/>
    </xf>
    <xf numFmtId="41" fontId="6" fillId="0" borderId="0" xfId="50" applyNumberFormat="1" applyFont="1" applyAlignment="1">
      <alignment horizontal="right"/>
    </xf>
    <xf numFmtId="0" fontId="33" fillId="0" borderId="0" xfId="0" applyFont="1" applyAlignment="1">
      <alignment/>
    </xf>
    <xf numFmtId="41" fontId="2" fillId="0" borderId="0" xfId="5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5" xfId="50" applyNumberFormat="1" applyFont="1" applyBorder="1" applyAlignment="1">
      <alignment/>
    </xf>
    <xf numFmtId="41" fontId="0" fillId="0" borderId="0" xfId="5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0" xfId="50" applyNumberFormat="1" applyFont="1" applyBorder="1" applyAlignment="1">
      <alignment horizontal="right"/>
    </xf>
    <xf numFmtId="41" fontId="2" fillId="0" borderId="14" xfId="50" applyNumberFormat="1" applyFont="1" applyBorder="1" applyAlignment="1">
      <alignment horizontal="right"/>
    </xf>
    <xf numFmtId="41" fontId="2" fillId="0" borderId="18" xfId="50" applyNumberFormat="1" applyFont="1" applyBorder="1" applyAlignment="1">
      <alignment horizontal="right"/>
    </xf>
    <xf numFmtId="41" fontId="2" fillId="0" borderId="19" xfId="50" applyNumberFormat="1" applyFont="1" applyBorder="1" applyAlignment="1">
      <alignment horizontal="right"/>
    </xf>
    <xf numFmtId="41" fontId="2" fillId="0" borderId="20" xfId="50" applyNumberFormat="1" applyFont="1" applyBorder="1" applyAlignment="1">
      <alignment horizontal="right"/>
    </xf>
    <xf numFmtId="41" fontId="2" fillId="0" borderId="21" xfId="50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41" fontId="2" fillId="0" borderId="5" xfId="50" applyNumberFormat="1" applyFont="1" applyBorder="1" applyAlignment="1">
      <alignment horizontal="right"/>
    </xf>
    <xf numFmtId="41" fontId="2" fillId="0" borderId="0" xfId="50" applyNumberFormat="1" applyFont="1" applyAlignment="1">
      <alignment/>
    </xf>
    <xf numFmtId="41" fontId="2" fillId="0" borderId="15" xfId="50" applyNumberFormat="1" applyFont="1" applyBorder="1" applyAlignment="1">
      <alignment/>
    </xf>
    <xf numFmtId="41" fontId="2" fillId="0" borderId="18" xfId="50" applyNumberFormat="1" applyFont="1" applyBorder="1" applyAlignment="1">
      <alignment/>
    </xf>
    <xf numFmtId="41" fontId="2" fillId="0" borderId="22" xfId="50" applyNumberFormat="1" applyFont="1" applyBorder="1" applyAlignment="1">
      <alignment/>
    </xf>
    <xf numFmtId="41" fontId="2" fillId="0" borderId="20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19" xfId="50" applyNumberFormat="1" applyFont="1" applyBorder="1" applyAlignment="1">
      <alignment/>
    </xf>
    <xf numFmtId="41" fontId="2" fillId="0" borderId="20" xfId="50" applyNumberFormat="1" applyFont="1" applyFill="1" applyBorder="1" applyAlignment="1">
      <alignment/>
    </xf>
    <xf numFmtId="41" fontId="2" fillId="0" borderId="21" xfId="50" applyNumberFormat="1" applyFont="1" applyBorder="1" applyAlignment="1">
      <alignment/>
    </xf>
    <xf numFmtId="41" fontId="2" fillId="0" borderId="16" xfId="50" applyNumberFormat="1" applyFont="1" applyBorder="1" applyAlignment="1">
      <alignment/>
    </xf>
    <xf numFmtId="43" fontId="0" fillId="0" borderId="0" xfId="50" applyFont="1" applyBorder="1" applyAlignment="1">
      <alignment/>
    </xf>
    <xf numFmtId="41" fontId="2" fillId="0" borderId="23" xfId="50" applyNumberFormat="1" applyFont="1" applyBorder="1" applyAlignment="1">
      <alignment/>
    </xf>
    <xf numFmtId="15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1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87" fontId="33" fillId="0" borderId="0" xfId="50" applyNumberFormat="1" applyFont="1" applyFill="1" applyAlignment="1">
      <alignment horizontal="right" vertical="top"/>
    </xf>
    <xf numFmtId="187" fontId="34" fillId="0" borderId="0" xfId="50" applyNumberFormat="1" applyFont="1" applyFill="1" applyAlignment="1">
      <alignment horizontal="right" vertical="top"/>
    </xf>
    <xf numFmtId="187" fontId="34" fillId="0" borderId="0" xfId="50" applyNumberFormat="1" applyFont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87" fontId="33" fillId="0" borderId="0" xfId="50" applyNumberFormat="1" applyFont="1" applyAlignment="1">
      <alignment horizontal="center" vertical="top"/>
    </xf>
    <xf numFmtId="187" fontId="34" fillId="0" borderId="0" xfId="50" applyNumberFormat="1" applyFont="1" applyAlignment="1">
      <alignment horizontal="center" vertical="top"/>
    </xf>
    <xf numFmtId="0" fontId="16" fillId="0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43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43" fontId="0" fillId="0" borderId="0" xfId="50" applyFont="1" applyFill="1" applyAlignment="1">
      <alignment/>
    </xf>
    <xf numFmtId="43" fontId="14" fillId="0" borderId="0" xfId="50" applyFont="1" applyBorder="1" applyAlignment="1">
      <alignment/>
    </xf>
    <xf numFmtId="41" fontId="14" fillId="34" borderId="0" xfId="50" applyNumberFormat="1" applyFont="1" applyFill="1" applyAlignment="1">
      <alignment/>
    </xf>
    <xf numFmtId="41" fontId="14" fillId="34" borderId="15" xfId="50" applyNumberFormat="1" applyFont="1" applyFill="1" applyBorder="1" applyAlignment="1">
      <alignment/>
    </xf>
    <xf numFmtId="41" fontId="14" fillId="34" borderId="15" xfId="50" applyNumberFormat="1" applyFont="1" applyFill="1" applyBorder="1" applyAlignment="1" quotePrefix="1">
      <alignment horizontal="right"/>
    </xf>
    <xf numFmtId="41" fontId="14" fillId="34" borderId="16" xfId="50" applyNumberFormat="1" applyFont="1" applyFill="1" applyBorder="1" applyAlignment="1">
      <alignment/>
    </xf>
    <xf numFmtId="41" fontId="14" fillId="34" borderId="0" xfId="0" applyNumberFormat="1" applyFont="1" applyFill="1" applyAlignment="1">
      <alignment/>
    </xf>
    <xf numFmtId="187" fontId="17" fillId="34" borderId="0" xfId="50" applyNumberFormat="1" applyFont="1" applyFill="1" applyAlignment="1">
      <alignment horizontal="center" vertical="top"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41" fontId="14" fillId="34" borderId="0" xfId="50" applyNumberFormat="1" applyFont="1" applyFill="1" applyAlignment="1">
      <alignment horizontal="center"/>
    </xf>
    <xf numFmtId="41" fontId="14" fillId="34" borderId="0" xfId="0" applyNumberFormat="1" applyFont="1" applyFill="1" applyAlignment="1">
      <alignment horizontal="right"/>
    </xf>
    <xf numFmtId="41" fontId="14" fillId="34" borderId="15" xfId="0" applyNumberFormat="1" applyFont="1" applyFill="1" applyBorder="1" applyAlignment="1">
      <alignment horizontal="right"/>
    </xf>
    <xf numFmtId="41" fontId="14" fillId="34" borderId="16" xfId="50" applyNumberFormat="1" applyFont="1" applyFill="1" applyBorder="1" applyAlignment="1">
      <alignment horizontal="center"/>
    </xf>
    <xf numFmtId="41" fontId="14" fillId="34" borderId="16" xfId="0" applyNumberFormat="1" applyFont="1" applyFill="1" applyBorder="1" applyAlignment="1">
      <alignment horizontal="right"/>
    </xf>
    <xf numFmtId="41" fontId="0" fillId="34" borderId="0" xfId="0" applyNumberFormat="1" applyFill="1" applyAlignment="1">
      <alignment/>
    </xf>
    <xf numFmtId="41" fontId="14" fillId="34" borderId="5" xfId="0" applyNumberFormat="1" applyFont="1" applyFill="1" applyBorder="1" applyAlignment="1">
      <alignment/>
    </xf>
    <xf numFmtId="41" fontId="15" fillId="34" borderId="14" xfId="0" applyNumberFormat="1" applyFont="1" applyFill="1" applyBorder="1" applyAlignment="1">
      <alignment/>
    </xf>
    <xf numFmtId="187" fontId="14" fillId="34" borderId="17" xfId="50" applyNumberFormat="1" applyFont="1" applyFill="1" applyBorder="1" applyAlignment="1">
      <alignment/>
    </xf>
    <xf numFmtId="187" fontId="14" fillId="34" borderId="0" xfId="50" applyNumberFormat="1" applyFont="1" applyFill="1" applyAlignment="1">
      <alignment/>
    </xf>
    <xf numFmtId="187" fontId="14" fillId="34" borderId="17" xfId="50" applyNumberFormat="1" applyFont="1" applyFill="1" applyBorder="1" applyAlignment="1">
      <alignment horizontal="right"/>
    </xf>
    <xf numFmtId="187" fontId="14" fillId="34" borderId="0" xfId="50" applyNumberFormat="1" applyFont="1" applyFill="1" applyBorder="1" applyAlignment="1">
      <alignment/>
    </xf>
    <xf numFmtId="43" fontId="14" fillId="34" borderId="17" xfId="50" applyFont="1" applyFill="1" applyBorder="1" applyAlignment="1">
      <alignment/>
    </xf>
    <xf numFmtId="43" fontId="14" fillId="34" borderId="17" xfId="50" applyFont="1" applyFill="1" applyBorder="1" applyAlignment="1" quotePrefix="1">
      <alignment horizontal="right"/>
    </xf>
    <xf numFmtId="187" fontId="14" fillId="34" borderId="24" xfId="50" applyNumberFormat="1" applyFont="1" applyFill="1" applyBorder="1" applyAlignment="1">
      <alignment/>
    </xf>
    <xf numFmtId="0" fontId="33" fillId="0" borderId="0" xfId="0" applyFont="1" applyAlignment="1">
      <alignment/>
    </xf>
    <xf numFmtId="187" fontId="33" fillId="0" borderId="0" xfId="56" applyNumberFormat="1" applyFont="1" applyAlignment="1">
      <alignment horizontal="center" vertical="top"/>
    </xf>
    <xf numFmtId="187" fontId="34" fillId="0" borderId="0" xfId="56" applyNumberFormat="1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187" fontId="33" fillId="0" borderId="0" xfId="56" applyNumberFormat="1" applyFont="1" applyFill="1" applyAlignment="1">
      <alignment horizontal="right" vertical="top"/>
    </xf>
    <xf numFmtId="187" fontId="34" fillId="0" borderId="0" xfId="56" applyNumberFormat="1" applyFont="1" applyFill="1" applyAlignment="1">
      <alignment horizontal="right" vertical="top"/>
    </xf>
    <xf numFmtId="187" fontId="34" fillId="0" borderId="0" xfId="56" applyNumberFormat="1" applyFont="1" applyAlignment="1">
      <alignment/>
    </xf>
    <xf numFmtId="0" fontId="16" fillId="0" borderId="0" xfId="0" applyFont="1" applyFill="1" applyAlignment="1">
      <alignment horizontal="left"/>
    </xf>
    <xf numFmtId="187" fontId="0" fillId="0" borderId="0" xfId="56" applyNumberFormat="1" applyFont="1" applyAlignment="1">
      <alignment/>
    </xf>
    <xf numFmtId="9" fontId="0" fillId="0" borderId="0" xfId="97" applyFont="1" applyAlignment="1">
      <alignment/>
    </xf>
    <xf numFmtId="41" fontId="14" fillId="0" borderId="0" xfId="56" applyNumberFormat="1" applyFont="1" applyFill="1" applyAlignment="1">
      <alignment horizontal="center"/>
    </xf>
    <xf numFmtId="41" fontId="14" fillId="0" borderId="16" xfId="56" applyNumberFormat="1" applyFont="1" applyFill="1" applyBorder="1" applyAlignment="1">
      <alignment horizontal="center"/>
    </xf>
    <xf numFmtId="43" fontId="0" fillId="0" borderId="0" xfId="56" applyFont="1" applyFill="1" applyAlignment="1">
      <alignment/>
    </xf>
    <xf numFmtId="187" fontId="14" fillId="0" borderId="0" xfId="56" applyNumberFormat="1" applyFont="1" applyFill="1" applyBorder="1" applyAlignment="1">
      <alignment/>
    </xf>
    <xf numFmtId="187" fontId="14" fillId="0" borderId="0" xfId="56" applyNumberFormat="1" applyFont="1" applyBorder="1" applyAlignment="1">
      <alignment/>
    </xf>
    <xf numFmtId="43" fontId="14" fillId="0" borderId="0" xfId="56" applyFont="1" applyAlignment="1">
      <alignment/>
    </xf>
    <xf numFmtId="43" fontId="14" fillId="0" borderId="0" xfId="56" applyFont="1" applyAlignment="1" quotePrefix="1">
      <alignment horizontal="center"/>
    </xf>
    <xf numFmtId="187" fontId="14" fillId="0" borderId="0" xfId="56" applyNumberFormat="1" applyFont="1" applyFill="1" applyAlignment="1">
      <alignment/>
    </xf>
    <xf numFmtId="0" fontId="2" fillId="0" borderId="0" xfId="0" applyFont="1" applyFill="1" applyAlignment="1">
      <alignment/>
    </xf>
    <xf numFmtId="187" fontId="14" fillId="0" borderId="17" xfId="56" applyNumberFormat="1" applyFont="1" applyFill="1" applyBorder="1" applyAlignment="1">
      <alignment/>
    </xf>
    <xf numFmtId="187" fontId="14" fillId="0" borderId="17" xfId="56" applyNumberFormat="1" applyFont="1" applyFill="1" applyBorder="1" applyAlignment="1">
      <alignment horizontal="right"/>
    </xf>
    <xf numFmtId="43" fontId="14" fillId="0" borderId="17" xfId="56" applyFont="1" applyFill="1" applyBorder="1" applyAlignment="1" quotePrefix="1">
      <alignment horizontal="right"/>
    </xf>
    <xf numFmtId="43" fontId="14" fillId="0" borderId="17" xfId="56" applyFont="1" applyFill="1" applyBorder="1" applyAlignment="1">
      <alignment/>
    </xf>
    <xf numFmtId="41" fontId="14" fillId="0" borderId="0" xfId="56" applyNumberFormat="1" applyFont="1" applyFill="1" applyAlignment="1">
      <alignment/>
    </xf>
    <xf numFmtId="41" fontId="14" fillId="0" borderId="15" xfId="56" applyNumberFormat="1" applyFont="1" applyFill="1" applyBorder="1" applyAlignment="1">
      <alignment/>
    </xf>
    <xf numFmtId="41" fontId="14" fillId="0" borderId="15" xfId="56" applyNumberFormat="1" applyFont="1" applyFill="1" applyBorder="1" applyAlignment="1" quotePrefix="1">
      <alignment horizontal="right"/>
    </xf>
    <xf numFmtId="41" fontId="14" fillId="0" borderId="16" xfId="56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187" fontId="17" fillId="0" borderId="0" xfId="56" applyNumberFormat="1" applyFont="1" applyFill="1" applyAlignment="1">
      <alignment horizontal="center" vertical="top"/>
    </xf>
    <xf numFmtId="41" fontId="14" fillId="0" borderId="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187" fontId="14" fillId="0" borderId="24" xfId="56" applyNumberFormat="1" applyFont="1" applyFill="1" applyBorder="1" applyAlignment="1">
      <alignment/>
    </xf>
    <xf numFmtId="37" fontId="2" fillId="34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/>
    </xf>
    <xf numFmtId="0" fontId="0" fillId="0" borderId="0" xfId="0" applyAlignment="1">
      <alignment vertical="top"/>
    </xf>
    <xf numFmtId="10" fontId="0" fillId="0" borderId="0" xfId="92" applyNumberFormat="1" applyFont="1" applyFill="1" applyAlignment="1">
      <alignment/>
    </xf>
    <xf numFmtId="187" fontId="14" fillId="0" borderId="15" xfId="56" applyNumberFormat="1" applyFont="1" applyFill="1" applyBorder="1" applyAlignment="1">
      <alignment/>
    </xf>
    <xf numFmtId="0" fontId="14" fillId="0" borderId="0" xfId="0" applyFont="1" applyFill="1" applyAlignment="1">
      <alignment/>
    </xf>
    <xf numFmtId="41" fontId="0" fillId="0" borderId="0" xfId="0" applyNumberForma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43" fontId="14" fillId="0" borderId="0" xfId="56" applyFont="1" applyFill="1" applyBorder="1" applyAlignment="1">
      <alignment/>
    </xf>
    <xf numFmtId="15" fontId="14" fillId="0" borderId="14" xfId="0" applyNumberFormat="1" applyFont="1" applyFill="1" applyBorder="1" applyAlignment="1" quotePrefix="1">
      <alignment horizontal="center"/>
    </xf>
    <xf numFmtId="15" fontId="1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9" fontId="2" fillId="0" borderId="0" xfId="92" applyFont="1" applyBorder="1" applyAlignment="1">
      <alignment/>
    </xf>
    <xf numFmtId="15" fontId="14" fillId="0" borderId="0" xfId="0" applyNumberFormat="1" applyFont="1" applyFill="1" applyAlignment="1">
      <alignment horizontal="right"/>
    </xf>
    <xf numFmtId="9" fontId="0" fillId="0" borderId="0" xfId="92" applyFont="1" applyFill="1" applyAlignment="1">
      <alignment/>
    </xf>
    <xf numFmtId="218" fontId="0" fillId="0" borderId="0" xfId="92" applyNumberFormat="1" applyFont="1" applyFill="1" applyAlignment="1">
      <alignment/>
    </xf>
    <xf numFmtId="9" fontId="2" fillId="0" borderId="0" xfId="92" applyFont="1" applyFill="1" applyBorder="1" applyAlignment="1">
      <alignment/>
    </xf>
    <xf numFmtId="0" fontId="0" fillId="0" borderId="0" xfId="0" applyFill="1" applyBorder="1" applyAlignment="1">
      <alignment/>
    </xf>
    <xf numFmtId="41" fontId="14" fillId="0" borderId="15" xfId="56" applyNumberFormat="1" applyFont="1" applyFill="1" applyBorder="1" applyAlignment="1" quotePrefix="1">
      <alignment horizontal="right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top"/>
    </xf>
    <xf numFmtId="187" fontId="0" fillId="0" borderId="0" xfId="56" applyNumberFormat="1" applyFont="1" applyFill="1" applyAlignment="1">
      <alignment vertical="top"/>
    </xf>
    <xf numFmtId="187" fontId="0" fillId="0" borderId="0" xfId="56" applyNumberFormat="1" applyFont="1" applyFill="1" applyAlignment="1">
      <alignment/>
    </xf>
    <xf numFmtId="0" fontId="14" fillId="0" borderId="0" xfId="0" applyFont="1" applyFill="1" applyAlignment="1">
      <alignment vertical="top"/>
    </xf>
    <xf numFmtId="9" fontId="0" fillId="0" borderId="0" xfId="97" applyFont="1" applyFill="1" applyAlignment="1">
      <alignment vertical="top"/>
    </xf>
    <xf numFmtId="0" fontId="20" fillId="0" borderId="0" xfId="0" applyFont="1" applyFill="1" applyAlignment="1">
      <alignment vertical="top"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 vertical="top"/>
    </xf>
    <xf numFmtId="187" fontId="0" fillId="0" borderId="0" xfId="56" applyNumberFormat="1" applyFont="1" applyFill="1" applyAlignment="1">
      <alignment vertical="top"/>
    </xf>
    <xf numFmtId="0" fontId="0" fillId="0" borderId="0" xfId="0" applyFont="1" applyFill="1" applyAlignment="1">
      <alignment/>
    </xf>
    <xf numFmtId="187" fontId="0" fillId="0" borderId="0" xfId="56" applyNumberFormat="1" applyFont="1" applyFill="1" applyAlignment="1">
      <alignment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urrency" xfId="57"/>
    <cellStyle name="Currency [0]" xfId="58"/>
    <cellStyle name="Currency [00]" xfId="59"/>
    <cellStyle name="Date Short" xfId="60"/>
    <cellStyle name="DELTA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planatory Text" xfId="67"/>
    <cellStyle name="Followed Hyperlink" xfId="68"/>
    <cellStyle name="Good" xfId="69"/>
    <cellStyle name="Grey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put [yellow]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Linked Cell" xfId="85"/>
    <cellStyle name="Neutral" xfId="86"/>
    <cellStyle name="Normal - Style1" xfId="87"/>
    <cellStyle name="Normal 2" xfId="88"/>
    <cellStyle name="Normal 3" xfId="89"/>
    <cellStyle name="Note" xfId="90"/>
    <cellStyle name="Output" xfId="91"/>
    <cellStyle name="Percent" xfId="92"/>
    <cellStyle name="Percent [0]" xfId="93"/>
    <cellStyle name="Percent [00]" xfId="94"/>
    <cellStyle name="Percent [2]" xfId="95"/>
    <cellStyle name="Percent 2" xfId="96"/>
    <cellStyle name="Percent 3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17</xdr:row>
      <xdr:rowOff>28575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3257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17</xdr:row>
      <xdr:rowOff>66675</xdr:rowOff>
    </xdr:from>
    <xdr:ext cx="857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329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25</xdr:row>
      <xdr:rowOff>0</xdr:rowOff>
    </xdr:from>
    <xdr:ext cx="857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2038350" y="47625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0</xdr:rowOff>
    </xdr:from>
    <xdr:ext cx="85725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29146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85725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37147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45148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59531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59531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76200</xdr:rowOff>
    </xdr:from>
    <xdr:to>
      <xdr:col>0</xdr:col>
      <xdr:colOff>723900</xdr:colOff>
      <xdr:row>4</xdr:row>
      <xdr:rowOff>57150</xdr:rowOff>
    </xdr:to>
    <xdr:pic>
      <xdr:nvPicPr>
        <xdr:cNvPr id="9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676275</xdr:colOff>
      <xdr:row>30</xdr:row>
      <xdr:rowOff>0</xdr:rowOff>
    </xdr:from>
    <xdr:ext cx="28575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2600325" y="57340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0</xdr:rowOff>
    </xdr:from>
    <xdr:ext cx="85725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29146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85725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37147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45148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45148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30</xdr:row>
      <xdr:rowOff>0</xdr:rowOff>
    </xdr:from>
    <xdr:ext cx="85725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54292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59531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59531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16</xdr:row>
      <xdr:rowOff>0</xdr:rowOff>
    </xdr:from>
    <xdr:ext cx="28575" cy="28575"/>
    <xdr:sp fLocksText="0">
      <xdr:nvSpPr>
        <xdr:cNvPr id="18" name="Text Box 21"/>
        <xdr:cNvSpPr txBox="1">
          <a:spLocks noChangeArrowheads="1"/>
        </xdr:cNvSpPr>
      </xdr:nvSpPr>
      <xdr:spPr>
        <a:xfrm>
          <a:off x="2600325" y="30384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25</xdr:row>
      <xdr:rowOff>19050</xdr:rowOff>
    </xdr:from>
    <xdr:ext cx="28575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2524125" y="47815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25</xdr:row>
      <xdr:rowOff>28575</xdr:rowOff>
    </xdr:from>
    <xdr:ext cx="28575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2600325" y="4791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85725" cy="28575"/>
    <xdr:sp fLocksText="0">
      <xdr:nvSpPr>
        <xdr:cNvPr id="21" name="Text Box 6"/>
        <xdr:cNvSpPr txBox="1">
          <a:spLocks noChangeArrowheads="1"/>
        </xdr:cNvSpPr>
      </xdr:nvSpPr>
      <xdr:spPr>
        <a:xfrm>
          <a:off x="37147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85725" cy="28575"/>
    <xdr:sp fLocksText="0">
      <xdr:nvSpPr>
        <xdr:cNvPr id="22" name="Text Box 9"/>
        <xdr:cNvSpPr txBox="1">
          <a:spLocks noChangeArrowheads="1"/>
        </xdr:cNvSpPr>
      </xdr:nvSpPr>
      <xdr:spPr>
        <a:xfrm>
          <a:off x="5953125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16</xdr:row>
      <xdr:rowOff>0</xdr:rowOff>
    </xdr:from>
    <xdr:ext cx="28575" cy="28575"/>
    <xdr:sp fLocksText="0">
      <xdr:nvSpPr>
        <xdr:cNvPr id="23" name="Text Box 11"/>
        <xdr:cNvSpPr txBox="1">
          <a:spLocks noChangeArrowheads="1"/>
        </xdr:cNvSpPr>
      </xdr:nvSpPr>
      <xdr:spPr>
        <a:xfrm>
          <a:off x="2600325" y="30384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85725" cy="28575"/>
    <xdr:sp fLocksText="0">
      <xdr:nvSpPr>
        <xdr:cNvPr id="24" name="Text Box 12"/>
        <xdr:cNvSpPr txBox="1">
          <a:spLocks noChangeArrowheads="1"/>
        </xdr:cNvSpPr>
      </xdr:nvSpPr>
      <xdr:spPr>
        <a:xfrm>
          <a:off x="29146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85725" cy="28575"/>
    <xdr:sp fLocksText="0">
      <xdr:nvSpPr>
        <xdr:cNvPr id="25" name="Text Box 13"/>
        <xdr:cNvSpPr txBox="1">
          <a:spLocks noChangeArrowheads="1"/>
        </xdr:cNvSpPr>
      </xdr:nvSpPr>
      <xdr:spPr>
        <a:xfrm>
          <a:off x="37147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16</xdr:row>
      <xdr:rowOff>0</xdr:rowOff>
    </xdr:from>
    <xdr:ext cx="85725" cy="28575"/>
    <xdr:sp fLocksText="0">
      <xdr:nvSpPr>
        <xdr:cNvPr id="26" name="Text Box 14"/>
        <xdr:cNvSpPr txBox="1">
          <a:spLocks noChangeArrowheads="1"/>
        </xdr:cNvSpPr>
      </xdr:nvSpPr>
      <xdr:spPr>
        <a:xfrm>
          <a:off x="45148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16</xdr:row>
      <xdr:rowOff>0</xdr:rowOff>
    </xdr:from>
    <xdr:ext cx="85725" cy="28575"/>
    <xdr:sp fLocksText="0">
      <xdr:nvSpPr>
        <xdr:cNvPr id="27" name="Text Box 15"/>
        <xdr:cNvSpPr txBox="1">
          <a:spLocks noChangeArrowheads="1"/>
        </xdr:cNvSpPr>
      </xdr:nvSpPr>
      <xdr:spPr>
        <a:xfrm>
          <a:off x="45148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85725" cy="28575"/>
    <xdr:sp fLocksText="0">
      <xdr:nvSpPr>
        <xdr:cNvPr id="28" name="Text Box 17"/>
        <xdr:cNvSpPr txBox="1">
          <a:spLocks noChangeArrowheads="1"/>
        </xdr:cNvSpPr>
      </xdr:nvSpPr>
      <xdr:spPr>
        <a:xfrm>
          <a:off x="5953125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15</xdr:row>
      <xdr:rowOff>28575</xdr:rowOff>
    </xdr:from>
    <xdr:ext cx="28575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2600325" y="2876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76200</xdr:rowOff>
    </xdr:from>
    <xdr:ext cx="85725" cy="28575"/>
    <xdr:sp fLocksText="0">
      <xdr:nvSpPr>
        <xdr:cNvPr id="30" name="Text Box 5"/>
        <xdr:cNvSpPr txBox="1">
          <a:spLocks noChangeArrowheads="1"/>
        </xdr:cNvSpPr>
      </xdr:nvSpPr>
      <xdr:spPr>
        <a:xfrm>
          <a:off x="29146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76200</xdr:rowOff>
    </xdr:from>
    <xdr:ext cx="85725" cy="28575"/>
    <xdr:sp fLocksText="0">
      <xdr:nvSpPr>
        <xdr:cNvPr id="31" name="Text Box 6"/>
        <xdr:cNvSpPr txBox="1">
          <a:spLocks noChangeArrowheads="1"/>
        </xdr:cNvSpPr>
      </xdr:nvSpPr>
      <xdr:spPr>
        <a:xfrm>
          <a:off x="37147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76200</xdr:rowOff>
    </xdr:from>
    <xdr:ext cx="85725" cy="28575"/>
    <xdr:sp fLocksText="0">
      <xdr:nvSpPr>
        <xdr:cNvPr id="32" name="Text Box 7"/>
        <xdr:cNvSpPr txBox="1">
          <a:spLocks noChangeArrowheads="1"/>
        </xdr:cNvSpPr>
      </xdr:nvSpPr>
      <xdr:spPr>
        <a:xfrm>
          <a:off x="45148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76200</xdr:rowOff>
    </xdr:from>
    <xdr:ext cx="85725" cy="28575"/>
    <xdr:sp fLocksText="0">
      <xdr:nvSpPr>
        <xdr:cNvPr id="33" name="Text Box 8"/>
        <xdr:cNvSpPr txBox="1">
          <a:spLocks noChangeArrowheads="1"/>
        </xdr:cNvSpPr>
      </xdr:nvSpPr>
      <xdr:spPr>
        <a:xfrm>
          <a:off x="5953125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76200</xdr:rowOff>
    </xdr:from>
    <xdr:ext cx="85725" cy="28575"/>
    <xdr:sp fLocksText="0">
      <xdr:nvSpPr>
        <xdr:cNvPr id="34" name="Text Box 12"/>
        <xdr:cNvSpPr txBox="1">
          <a:spLocks noChangeArrowheads="1"/>
        </xdr:cNvSpPr>
      </xdr:nvSpPr>
      <xdr:spPr>
        <a:xfrm>
          <a:off x="29146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76200</xdr:rowOff>
    </xdr:from>
    <xdr:ext cx="85725" cy="28575"/>
    <xdr:sp fLocksText="0">
      <xdr:nvSpPr>
        <xdr:cNvPr id="35" name="Text Box 13"/>
        <xdr:cNvSpPr txBox="1">
          <a:spLocks noChangeArrowheads="1"/>
        </xdr:cNvSpPr>
      </xdr:nvSpPr>
      <xdr:spPr>
        <a:xfrm>
          <a:off x="37147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76200</xdr:rowOff>
    </xdr:from>
    <xdr:ext cx="85725" cy="28575"/>
    <xdr:sp fLocksText="0">
      <xdr:nvSpPr>
        <xdr:cNvPr id="36" name="Text Box 14"/>
        <xdr:cNvSpPr txBox="1">
          <a:spLocks noChangeArrowheads="1"/>
        </xdr:cNvSpPr>
      </xdr:nvSpPr>
      <xdr:spPr>
        <a:xfrm>
          <a:off x="45148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76200</xdr:rowOff>
    </xdr:from>
    <xdr:ext cx="85725" cy="28575"/>
    <xdr:sp fLocksText="0">
      <xdr:nvSpPr>
        <xdr:cNvPr id="37" name="Text Box 15"/>
        <xdr:cNvSpPr txBox="1">
          <a:spLocks noChangeArrowheads="1"/>
        </xdr:cNvSpPr>
      </xdr:nvSpPr>
      <xdr:spPr>
        <a:xfrm>
          <a:off x="45148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30</xdr:row>
      <xdr:rowOff>76200</xdr:rowOff>
    </xdr:from>
    <xdr:ext cx="85725" cy="28575"/>
    <xdr:sp fLocksText="0">
      <xdr:nvSpPr>
        <xdr:cNvPr id="38" name="Text Box 16"/>
        <xdr:cNvSpPr txBox="1">
          <a:spLocks noChangeArrowheads="1"/>
        </xdr:cNvSpPr>
      </xdr:nvSpPr>
      <xdr:spPr>
        <a:xfrm>
          <a:off x="54292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76200</xdr:rowOff>
    </xdr:from>
    <xdr:ext cx="85725" cy="28575"/>
    <xdr:sp fLocksText="0">
      <xdr:nvSpPr>
        <xdr:cNvPr id="39" name="Text Box 17"/>
        <xdr:cNvSpPr txBox="1">
          <a:spLocks noChangeArrowheads="1"/>
        </xdr:cNvSpPr>
      </xdr:nvSpPr>
      <xdr:spPr>
        <a:xfrm>
          <a:off x="5953125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30</xdr:row>
      <xdr:rowOff>0</xdr:rowOff>
    </xdr:from>
    <xdr:ext cx="85725" cy="38100"/>
    <xdr:sp fLocksText="0">
      <xdr:nvSpPr>
        <xdr:cNvPr id="40" name="Text Box 3"/>
        <xdr:cNvSpPr txBox="1">
          <a:spLocks noChangeArrowheads="1"/>
        </xdr:cNvSpPr>
      </xdr:nvSpPr>
      <xdr:spPr>
        <a:xfrm>
          <a:off x="20383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30</xdr:row>
      <xdr:rowOff>0</xdr:rowOff>
    </xdr:from>
    <xdr:ext cx="85725" cy="38100"/>
    <xdr:sp fLocksText="0">
      <xdr:nvSpPr>
        <xdr:cNvPr id="41" name="Text Box 3"/>
        <xdr:cNvSpPr txBox="1">
          <a:spLocks noChangeArrowheads="1"/>
        </xdr:cNvSpPr>
      </xdr:nvSpPr>
      <xdr:spPr>
        <a:xfrm>
          <a:off x="28384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30</xdr:row>
      <xdr:rowOff>0</xdr:rowOff>
    </xdr:from>
    <xdr:ext cx="85725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36385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28575</xdr:rowOff>
    </xdr:from>
    <xdr:ext cx="2857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2600325" y="59531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66675</xdr:rowOff>
    </xdr:from>
    <xdr:ext cx="85725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2981325" y="5991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27</xdr:row>
      <xdr:rowOff>28575</xdr:rowOff>
    </xdr:from>
    <xdr:ext cx="28575" cy="28575"/>
    <xdr:sp fLocksText="0">
      <xdr:nvSpPr>
        <xdr:cNvPr id="45" name="Text Box 21"/>
        <xdr:cNvSpPr txBox="1">
          <a:spLocks noChangeArrowheads="1"/>
        </xdr:cNvSpPr>
      </xdr:nvSpPr>
      <xdr:spPr>
        <a:xfrm>
          <a:off x="2600325" y="51816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85725" cy="28575"/>
    <xdr:sp fLocksText="0">
      <xdr:nvSpPr>
        <xdr:cNvPr id="46" name="Text Box 6"/>
        <xdr:cNvSpPr txBox="1">
          <a:spLocks noChangeArrowheads="1"/>
        </xdr:cNvSpPr>
      </xdr:nvSpPr>
      <xdr:spPr>
        <a:xfrm>
          <a:off x="37147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28575"/>
    <xdr:sp fLocksText="0">
      <xdr:nvSpPr>
        <xdr:cNvPr id="47" name="Text Box 9"/>
        <xdr:cNvSpPr txBox="1">
          <a:spLocks noChangeArrowheads="1"/>
        </xdr:cNvSpPr>
      </xdr:nvSpPr>
      <xdr:spPr>
        <a:xfrm>
          <a:off x="5953125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27</xdr:row>
      <xdr:rowOff>0</xdr:rowOff>
    </xdr:from>
    <xdr:ext cx="28575" cy="28575"/>
    <xdr:sp fLocksText="0">
      <xdr:nvSpPr>
        <xdr:cNvPr id="48" name="Text Box 11"/>
        <xdr:cNvSpPr txBox="1">
          <a:spLocks noChangeArrowheads="1"/>
        </xdr:cNvSpPr>
      </xdr:nvSpPr>
      <xdr:spPr>
        <a:xfrm>
          <a:off x="2600325" y="51530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0</xdr:rowOff>
    </xdr:from>
    <xdr:ext cx="85725" cy="28575"/>
    <xdr:sp fLocksText="0">
      <xdr:nvSpPr>
        <xdr:cNvPr id="49" name="Text Box 12"/>
        <xdr:cNvSpPr txBox="1">
          <a:spLocks noChangeArrowheads="1"/>
        </xdr:cNvSpPr>
      </xdr:nvSpPr>
      <xdr:spPr>
        <a:xfrm>
          <a:off x="29146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85725" cy="28575"/>
    <xdr:sp fLocksText="0">
      <xdr:nvSpPr>
        <xdr:cNvPr id="50" name="Text Box 13"/>
        <xdr:cNvSpPr txBox="1">
          <a:spLocks noChangeArrowheads="1"/>
        </xdr:cNvSpPr>
      </xdr:nvSpPr>
      <xdr:spPr>
        <a:xfrm>
          <a:off x="37147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28575"/>
    <xdr:sp fLocksText="0">
      <xdr:nvSpPr>
        <xdr:cNvPr id="51" name="Text Box 14"/>
        <xdr:cNvSpPr txBox="1">
          <a:spLocks noChangeArrowheads="1"/>
        </xdr:cNvSpPr>
      </xdr:nvSpPr>
      <xdr:spPr>
        <a:xfrm>
          <a:off x="45148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28575"/>
    <xdr:sp fLocksText="0">
      <xdr:nvSpPr>
        <xdr:cNvPr id="52" name="Text Box 15"/>
        <xdr:cNvSpPr txBox="1">
          <a:spLocks noChangeArrowheads="1"/>
        </xdr:cNvSpPr>
      </xdr:nvSpPr>
      <xdr:spPr>
        <a:xfrm>
          <a:off x="45148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28575"/>
    <xdr:sp fLocksText="0">
      <xdr:nvSpPr>
        <xdr:cNvPr id="53" name="Text Box 17"/>
        <xdr:cNvSpPr txBox="1">
          <a:spLocks noChangeArrowheads="1"/>
        </xdr:cNvSpPr>
      </xdr:nvSpPr>
      <xdr:spPr>
        <a:xfrm>
          <a:off x="5953125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25</xdr:row>
      <xdr:rowOff>28575</xdr:rowOff>
    </xdr:from>
    <xdr:ext cx="28575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2600325" y="4791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10</xdr:row>
      <xdr:rowOff>28575</xdr:rowOff>
    </xdr:from>
    <xdr:to>
      <xdr:col>44</xdr:col>
      <xdr:colOff>0</xdr:colOff>
      <xdr:row>10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1050250" y="19526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115" zoomScaleNormal="115" zoomScaleSheetLayoutView="100" workbookViewId="0" topLeftCell="A28">
      <selection activeCell="E42" sqref="E42"/>
    </sheetView>
  </sheetViews>
  <sheetFormatPr defaultColWidth="9.140625" defaultRowHeight="12.75"/>
  <cols>
    <col min="4" max="4" width="26.8515625" style="0" customWidth="1"/>
    <col min="5" max="5" width="14.7109375" style="0" customWidth="1"/>
    <col min="6" max="6" width="0.85546875" style="0" customWidth="1"/>
    <col min="7" max="7" width="14.7109375" style="0" customWidth="1"/>
    <col min="8" max="8" width="9.57421875" style="0" hidden="1" customWidth="1"/>
    <col min="9" max="10" width="0" style="0" hidden="1" customWidth="1"/>
    <col min="11" max="11" width="9.140625" style="65" customWidth="1"/>
  </cols>
  <sheetData>
    <row r="1" spans="2:7" ht="20.25">
      <c r="B1" s="20" t="s">
        <v>11</v>
      </c>
      <c r="E1" s="2"/>
      <c r="F1" s="2"/>
      <c r="G1" s="10"/>
    </row>
    <row r="2" spans="1:7" ht="15.75">
      <c r="A2" s="2"/>
      <c r="B2" s="15" t="s">
        <v>195</v>
      </c>
      <c r="C2" s="12"/>
      <c r="D2" s="6"/>
      <c r="E2" s="12"/>
      <c r="F2" s="12"/>
      <c r="G2" s="10"/>
    </row>
    <row r="3" spans="2:7" ht="15.75">
      <c r="B3" s="15" t="s">
        <v>352</v>
      </c>
      <c r="C3" s="12"/>
      <c r="D3" s="6"/>
      <c r="E3" s="24"/>
      <c r="F3" s="3"/>
      <c r="G3" s="8"/>
    </row>
    <row r="4" spans="1:11" s="19" customFormat="1" ht="15.75">
      <c r="A4" s="9"/>
      <c r="B4" s="9"/>
      <c r="C4" s="9"/>
      <c r="D4" s="9"/>
      <c r="E4" s="120"/>
      <c r="F4" s="121" t="s">
        <v>1</v>
      </c>
      <c r="G4" s="122"/>
      <c r="K4" s="97"/>
    </row>
    <row r="5" spans="1:11" s="19" customFormat="1" ht="15.75">
      <c r="A5" s="9"/>
      <c r="B5" s="120"/>
      <c r="C5" s="9"/>
      <c r="D5" s="9"/>
      <c r="E5" s="123" t="s">
        <v>150</v>
      </c>
      <c r="F5" s="121" t="s">
        <v>1</v>
      </c>
      <c r="G5" s="121" t="s">
        <v>156</v>
      </c>
      <c r="K5" s="97"/>
    </row>
    <row r="6" spans="1:11" s="19" customFormat="1" ht="15.75">
      <c r="A6" s="9"/>
      <c r="B6" s="9"/>
      <c r="C6" s="9"/>
      <c r="D6" s="9"/>
      <c r="E6" s="121" t="s">
        <v>45</v>
      </c>
      <c r="F6" s="124"/>
      <c r="G6" s="121" t="s">
        <v>45</v>
      </c>
      <c r="K6" s="97"/>
    </row>
    <row r="7" spans="1:11" s="19" customFormat="1" ht="15.75">
      <c r="A7" s="120"/>
      <c r="B7" s="9"/>
      <c r="C7" s="9"/>
      <c r="D7" s="9"/>
      <c r="E7" s="125" t="s">
        <v>353</v>
      </c>
      <c r="F7" s="123"/>
      <c r="G7" s="125" t="s">
        <v>205</v>
      </c>
      <c r="K7" s="97"/>
    </row>
    <row r="8" spans="2:11" s="19" customFormat="1" ht="16.5" thickBot="1">
      <c r="B8" s="9"/>
      <c r="C8" s="9"/>
      <c r="D8" s="9"/>
      <c r="E8" s="126" t="s">
        <v>0</v>
      </c>
      <c r="F8" s="127"/>
      <c r="G8" s="126" t="s">
        <v>0</v>
      </c>
      <c r="K8" s="97"/>
    </row>
    <row r="9" spans="1:7" ht="15.75">
      <c r="A9" s="9" t="s">
        <v>63</v>
      </c>
      <c r="B9" s="8"/>
      <c r="C9" s="8"/>
      <c r="D9" s="8"/>
      <c r="E9" s="94"/>
      <c r="F9" s="95"/>
      <c r="G9" s="94"/>
    </row>
    <row r="10" spans="1:7" ht="15.75">
      <c r="A10" s="9" t="s">
        <v>134</v>
      </c>
      <c r="B10" s="8"/>
      <c r="C10" s="8"/>
      <c r="D10" s="8"/>
      <c r="E10" s="110"/>
      <c r="F10" s="96"/>
      <c r="G10" s="110" t="s">
        <v>1</v>
      </c>
    </row>
    <row r="11" spans="1:11" s="65" customFormat="1" ht="15.75">
      <c r="A11" s="68" t="s">
        <v>135</v>
      </c>
      <c r="B11" s="68"/>
      <c r="C11" s="68"/>
      <c r="D11" s="68"/>
      <c r="E11" s="143">
        <v>18159</v>
      </c>
      <c r="F11" s="144"/>
      <c r="G11" s="143">
        <f>24854-G23</f>
        <v>22362</v>
      </c>
      <c r="I11" s="112"/>
      <c r="K11" s="109"/>
    </row>
    <row r="12" spans="1:11" ht="15.75">
      <c r="A12" s="8" t="s">
        <v>136</v>
      </c>
      <c r="B12" s="8"/>
      <c r="C12" s="8"/>
      <c r="D12" s="8"/>
      <c r="E12" s="145">
        <v>600</v>
      </c>
      <c r="F12" s="146"/>
      <c r="G12" s="145">
        <v>650</v>
      </c>
      <c r="I12" s="50"/>
      <c r="K12" s="109"/>
    </row>
    <row r="13" spans="1:9" ht="15.75">
      <c r="A13" s="8" t="s">
        <v>1</v>
      </c>
      <c r="B13" s="8"/>
      <c r="C13" s="8"/>
      <c r="D13" s="8"/>
      <c r="E13" s="147">
        <f>SUM(E11:E12)</f>
        <v>18759</v>
      </c>
      <c r="F13" s="146"/>
      <c r="G13" s="148">
        <f>SUM(G11:G12)</f>
        <v>23012</v>
      </c>
      <c r="I13" s="50"/>
    </row>
    <row r="14" spans="1:9" ht="11.25" customHeight="1">
      <c r="A14" s="10"/>
      <c r="B14" s="10"/>
      <c r="C14" s="10"/>
      <c r="D14" s="10"/>
      <c r="E14" s="145"/>
      <c r="F14" s="146"/>
      <c r="G14" s="145"/>
      <c r="I14" s="50"/>
    </row>
    <row r="15" spans="1:9" ht="15.75">
      <c r="A15" s="9" t="s">
        <v>137</v>
      </c>
      <c r="B15" s="8"/>
      <c r="C15" s="8"/>
      <c r="D15" s="8"/>
      <c r="E15" s="145"/>
      <c r="F15" s="146"/>
      <c r="G15" s="145"/>
      <c r="I15" s="50"/>
    </row>
    <row r="16" spans="1:11" ht="15.75">
      <c r="A16" s="55" t="s">
        <v>3</v>
      </c>
      <c r="B16" s="55"/>
      <c r="C16" s="55"/>
      <c r="D16" s="55"/>
      <c r="E16" s="145">
        <v>17588</v>
      </c>
      <c r="F16" s="146"/>
      <c r="G16" s="145">
        <v>17510</v>
      </c>
      <c r="I16" s="50"/>
      <c r="K16" s="109"/>
    </row>
    <row r="17" spans="1:11" ht="15.75">
      <c r="A17" s="55" t="s">
        <v>138</v>
      </c>
      <c r="B17" s="55"/>
      <c r="C17" s="55"/>
      <c r="D17" s="55"/>
      <c r="E17" s="145">
        <v>9736</v>
      </c>
      <c r="F17" s="146"/>
      <c r="G17" s="145">
        <v>10669</v>
      </c>
      <c r="I17" s="50"/>
      <c r="K17" s="109"/>
    </row>
    <row r="18" spans="1:11" ht="15.75">
      <c r="A18" s="55" t="s">
        <v>191</v>
      </c>
      <c r="B18" s="55"/>
      <c r="C18" s="55"/>
      <c r="D18" s="55"/>
      <c r="E18" s="145">
        <v>2823</v>
      </c>
      <c r="F18" s="146"/>
      <c r="G18" s="145">
        <v>2966</v>
      </c>
      <c r="I18" s="50"/>
      <c r="K18" s="109"/>
    </row>
    <row r="19" spans="1:11" ht="15.75">
      <c r="A19" s="55" t="s">
        <v>128</v>
      </c>
      <c r="B19" s="55"/>
      <c r="C19" s="55"/>
      <c r="D19" s="55"/>
      <c r="E19" s="145">
        <v>58</v>
      </c>
      <c r="F19" s="146"/>
      <c r="G19" s="145">
        <v>58</v>
      </c>
      <c r="I19" s="50"/>
      <c r="K19" s="109"/>
    </row>
    <row r="20" spans="1:11" ht="15.75">
      <c r="A20" s="55" t="s">
        <v>212</v>
      </c>
      <c r="B20" s="55"/>
      <c r="C20" s="55"/>
      <c r="D20" s="55"/>
      <c r="E20" s="145">
        <v>2195</v>
      </c>
      <c r="F20" s="146"/>
      <c r="G20" s="145">
        <v>0</v>
      </c>
      <c r="I20" s="50"/>
      <c r="K20" s="109"/>
    </row>
    <row r="21" spans="1:11" ht="15.75">
      <c r="A21" s="55" t="s">
        <v>26</v>
      </c>
      <c r="B21" s="55"/>
      <c r="C21" s="55"/>
      <c r="D21" s="55"/>
      <c r="E21" s="149">
        <v>1525</v>
      </c>
      <c r="F21" s="146"/>
      <c r="G21" s="149">
        <v>4008</v>
      </c>
      <c r="I21" s="50"/>
      <c r="K21" s="109"/>
    </row>
    <row r="22" spans="1:10" ht="15.75">
      <c r="A22" s="8"/>
      <c r="B22" s="8"/>
      <c r="C22" s="8"/>
      <c r="D22" s="8"/>
      <c r="E22" s="146">
        <f>SUM(E16:E21)</f>
        <v>33925</v>
      </c>
      <c r="F22" s="146"/>
      <c r="G22" s="146">
        <f>SUM(G16:G21)</f>
        <v>35211</v>
      </c>
      <c r="I22" s="50"/>
      <c r="J22" t="s">
        <v>92</v>
      </c>
    </row>
    <row r="23" spans="1:9" ht="15.75">
      <c r="A23" s="8" t="s">
        <v>211</v>
      </c>
      <c r="B23" s="8"/>
      <c r="C23" s="8"/>
      <c r="D23" s="8"/>
      <c r="E23" s="149">
        <v>2492</v>
      </c>
      <c r="F23" s="146"/>
      <c r="G23" s="149">
        <v>2492</v>
      </c>
      <c r="I23" s="50"/>
    </row>
    <row r="24" spans="1:9" ht="15.75">
      <c r="A24" s="8"/>
      <c r="B24" s="8"/>
      <c r="C24" s="8"/>
      <c r="D24" s="8"/>
      <c r="E24" s="147">
        <f>SUM(E22:E23)</f>
        <v>36417</v>
      </c>
      <c r="F24" s="146"/>
      <c r="G24" s="147">
        <f>SUM(G22:G23)</f>
        <v>37703</v>
      </c>
      <c r="I24" s="50"/>
    </row>
    <row r="25" spans="1:9" ht="19.5" customHeight="1" thickBot="1">
      <c r="A25" s="9" t="s">
        <v>64</v>
      </c>
      <c r="B25" s="10"/>
      <c r="C25" s="10"/>
      <c r="D25" s="10"/>
      <c r="E25" s="150">
        <f>E24+E13</f>
        <v>55176</v>
      </c>
      <c r="F25" s="151"/>
      <c r="G25" s="150">
        <f>G24+G13</f>
        <v>60715</v>
      </c>
      <c r="I25" s="50"/>
    </row>
    <row r="26" spans="1:9" ht="15.75" thickTop="1">
      <c r="A26" s="10"/>
      <c r="B26" s="10"/>
      <c r="C26" s="10"/>
      <c r="D26" s="10"/>
      <c r="E26" s="152"/>
      <c r="F26" s="152"/>
      <c r="G26" s="152"/>
      <c r="I26" s="50"/>
    </row>
    <row r="27" spans="1:9" ht="15.75">
      <c r="A27" s="9" t="s">
        <v>65</v>
      </c>
      <c r="B27" s="8"/>
      <c r="C27" s="8"/>
      <c r="D27" s="8"/>
      <c r="E27" s="145"/>
      <c r="F27" s="146"/>
      <c r="G27" s="146"/>
      <c r="I27" s="50"/>
    </row>
    <row r="28" spans="1:11" ht="15.75">
      <c r="A28" s="8" t="s">
        <v>145</v>
      </c>
      <c r="B28" s="8"/>
      <c r="C28" s="8"/>
      <c r="D28" s="8"/>
      <c r="E28" s="145">
        <v>47188</v>
      </c>
      <c r="F28" s="146"/>
      <c r="G28" s="145">
        <v>47188</v>
      </c>
      <c r="H28" s="50">
        <f>E28*2</f>
        <v>94376</v>
      </c>
      <c r="J28" s="50">
        <f>G28*2</f>
        <v>94376</v>
      </c>
      <c r="K28" s="109"/>
    </row>
    <row r="29" spans="1:11" ht="15.75">
      <c r="A29" s="8" t="s">
        <v>146</v>
      </c>
      <c r="B29" s="8"/>
      <c r="C29" s="8"/>
      <c r="D29" s="8"/>
      <c r="E29" s="143">
        <f>equity!D18</f>
        <v>5765</v>
      </c>
      <c r="F29" s="146"/>
      <c r="G29" s="143">
        <v>5765</v>
      </c>
      <c r="H29" s="88"/>
      <c r="I29" s="50"/>
      <c r="K29" s="109"/>
    </row>
    <row r="30" spans="1:11" ht="15.75">
      <c r="A30" s="8" t="s">
        <v>96</v>
      </c>
      <c r="B30" s="8"/>
      <c r="C30" s="8"/>
      <c r="D30" s="8" t="s">
        <v>1</v>
      </c>
      <c r="E30" s="143">
        <f>equity!E18</f>
        <v>-1823</v>
      </c>
      <c r="F30" s="146"/>
      <c r="G30" s="145">
        <v>-1395</v>
      </c>
      <c r="H30" s="88"/>
      <c r="I30" s="50"/>
      <c r="K30" s="109"/>
    </row>
    <row r="31" spans="1:11" ht="15.75">
      <c r="A31" s="8" t="s">
        <v>147</v>
      </c>
      <c r="B31" s="8"/>
      <c r="C31" s="8"/>
      <c r="D31" s="8"/>
      <c r="E31" s="153">
        <f>equity!F18</f>
        <v>-26024</v>
      </c>
      <c r="F31" s="146"/>
      <c r="G31" s="149">
        <v>-24163</v>
      </c>
      <c r="H31" s="44"/>
      <c r="I31" s="50"/>
      <c r="K31" s="109"/>
    </row>
    <row r="32" spans="1:9" ht="15.75">
      <c r="A32" s="9" t="s">
        <v>131</v>
      </c>
      <c r="B32" s="8"/>
      <c r="C32" s="8"/>
      <c r="D32" s="8"/>
      <c r="E32" s="147">
        <f>SUM(E28:E31)</f>
        <v>25106</v>
      </c>
      <c r="F32" s="146"/>
      <c r="G32" s="147">
        <f>SUM(G28:G31)</f>
        <v>27395</v>
      </c>
      <c r="H32" s="44"/>
      <c r="I32" s="50"/>
    </row>
    <row r="33" spans="1:9" ht="11.25" customHeight="1">
      <c r="A33" s="10"/>
      <c r="B33" s="10"/>
      <c r="C33" s="10"/>
      <c r="D33" s="10"/>
      <c r="E33" s="145"/>
      <c r="F33" s="146"/>
      <c r="G33" s="145"/>
      <c r="I33" s="50"/>
    </row>
    <row r="34" spans="1:9" ht="15.75">
      <c r="A34" s="9" t="s">
        <v>144</v>
      </c>
      <c r="B34" s="10"/>
      <c r="C34" s="10"/>
      <c r="D34" s="10"/>
      <c r="E34" s="145"/>
      <c r="F34" s="145"/>
      <c r="G34" s="145"/>
      <c r="I34" s="50"/>
    </row>
    <row r="35" spans="1:11" ht="15.75">
      <c r="A35" s="8" t="s">
        <v>142</v>
      </c>
      <c r="B35" s="8"/>
      <c r="C35" s="8"/>
      <c r="D35" s="8"/>
      <c r="E35" s="145">
        <v>8756</v>
      </c>
      <c r="F35" s="146"/>
      <c r="G35" s="146">
        <v>10585</v>
      </c>
      <c r="H35" s="88">
        <f>E35-G35</f>
        <v>-1829</v>
      </c>
      <c r="I35" s="50"/>
      <c r="K35" s="109"/>
    </row>
    <row r="36" spans="1:11" ht="15.75">
      <c r="A36" s="8" t="s">
        <v>143</v>
      </c>
      <c r="B36" s="8"/>
      <c r="C36" s="8"/>
      <c r="D36" s="8"/>
      <c r="E36" s="149">
        <v>323</v>
      </c>
      <c r="F36" s="149"/>
      <c r="G36" s="149">
        <v>323</v>
      </c>
      <c r="I36" s="50" t="s">
        <v>1</v>
      </c>
      <c r="K36" s="109"/>
    </row>
    <row r="37" spans="1:16" ht="15.75">
      <c r="A37" s="8" t="s">
        <v>1</v>
      </c>
      <c r="B37" s="8"/>
      <c r="C37" s="8"/>
      <c r="D37" s="8"/>
      <c r="E37" s="149">
        <f>+E36+E35</f>
        <v>9079</v>
      </c>
      <c r="F37" s="146"/>
      <c r="G37" s="149">
        <f>+G36+G35</f>
        <v>10908</v>
      </c>
      <c r="I37" s="50" t="s">
        <v>1</v>
      </c>
      <c r="K37" s="138"/>
      <c r="L37" s="2"/>
      <c r="M37" s="2"/>
      <c r="N37" s="4"/>
      <c r="O37" s="26"/>
      <c r="P37" s="25"/>
    </row>
    <row r="38" spans="1:9" ht="15.75">
      <c r="A38" s="9" t="s">
        <v>139</v>
      </c>
      <c r="B38" s="8"/>
      <c r="C38" s="8"/>
      <c r="D38" s="8"/>
      <c r="E38" s="145"/>
      <c r="F38" s="145"/>
      <c r="G38" s="145"/>
      <c r="I38" s="50"/>
    </row>
    <row r="39" spans="1:11" ht="15.75">
      <c r="A39" s="8" t="s">
        <v>140</v>
      </c>
      <c r="B39" s="8"/>
      <c r="C39" s="8"/>
      <c r="D39" s="8"/>
      <c r="E39" s="145">
        <v>2479</v>
      </c>
      <c r="F39" s="154"/>
      <c r="G39" s="145">
        <v>4310</v>
      </c>
      <c r="H39" s="44"/>
      <c r="I39" s="50"/>
      <c r="K39" s="109"/>
    </row>
    <row r="40" spans="1:16" ht="15.75">
      <c r="A40" s="8" t="s">
        <v>141</v>
      </c>
      <c r="B40" s="8"/>
      <c r="C40" s="8"/>
      <c r="D40" s="8"/>
      <c r="E40" s="146">
        <v>1690</v>
      </c>
      <c r="F40" s="146"/>
      <c r="G40" s="146">
        <v>1598</v>
      </c>
      <c r="I40" s="50"/>
      <c r="K40" s="109"/>
      <c r="L40" s="2"/>
      <c r="M40" s="2"/>
      <c r="N40" s="4"/>
      <c r="O40" s="26"/>
      <c r="P40" s="25"/>
    </row>
    <row r="41" spans="1:11" ht="15.75">
      <c r="A41" s="8" t="s">
        <v>142</v>
      </c>
      <c r="B41" s="8"/>
      <c r="C41" s="8"/>
      <c r="D41" s="8"/>
      <c r="E41" s="145">
        <v>16822</v>
      </c>
      <c r="F41" s="155"/>
      <c r="G41" s="156">
        <v>16504</v>
      </c>
      <c r="H41" s="88">
        <f>E41-G41</f>
        <v>318</v>
      </c>
      <c r="I41" s="50"/>
      <c r="K41" s="109"/>
    </row>
    <row r="42" spans="1:9" ht="15.75">
      <c r="A42" s="8"/>
      <c r="B42" s="8"/>
      <c r="C42" s="8"/>
      <c r="D42" s="8"/>
      <c r="E42" s="148">
        <f>SUM(E39:E41)</f>
        <v>20991</v>
      </c>
      <c r="F42" s="146"/>
      <c r="G42" s="148">
        <f>SUM(G39:G41)</f>
        <v>22412</v>
      </c>
      <c r="I42" s="50"/>
    </row>
    <row r="43" spans="1:9" ht="11.25" customHeight="1">
      <c r="A43" s="10"/>
      <c r="B43" s="10"/>
      <c r="C43" s="10"/>
      <c r="D43" s="10"/>
      <c r="E43" s="145"/>
      <c r="F43" s="146"/>
      <c r="G43" s="145"/>
      <c r="I43" s="50"/>
    </row>
    <row r="44" spans="1:9" ht="15.75">
      <c r="A44" s="9" t="s">
        <v>148</v>
      </c>
      <c r="B44" s="8"/>
      <c r="C44" s="8"/>
      <c r="D44" s="8"/>
      <c r="E44" s="149">
        <f>+E42+E37</f>
        <v>30070</v>
      </c>
      <c r="F44" s="146"/>
      <c r="G44" s="149">
        <f>+G42+G37</f>
        <v>33320</v>
      </c>
      <c r="I44" s="50"/>
    </row>
    <row r="45" spans="1:12" ht="19.5" customHeight="1" thickBot="1">
      <c r="A45" s="9" t="s">
        <v>66</v>
      </c>
      <c r="B45" s="8"/>
      <c r="C45" s="8"/>
      <c r="D45" s="8"/>
      <c r="E45" s="150">
        <f>+E44+E32</f>
        <v>55176</v>
      </c>
      <c r="F45" s="146"/>
      <c r="G45" s="150">
        <f>+G44+G32</f>
        <v>60715</v>
      </c>
      <c r="H45" s="88">
        <f>E45-E25</f>
        <v>0</v>
      </c>
      <c r="I45" s="50"/>
      <c r="K45" s="109">
        <f>E25-E45</f>
        <v>0</v>
      </c>
      <c r="L45" s="109">
        <f>G25-G45</f>
        <v>0</v>
      </c>
    </row>
    <row r="46" spans="1:9" ht="16.5" thickTop="1">
      <c r="A46" s="8"/>
      <c r="B46" s="8"/>
      <c r="C46" s="8"/>
      <c r="D46" s="8"/>
      <c r="E46" s="51" t="s">
        <v>1</v>
      </c>
      <c r="F46" s="52"/>
      <c r="G46" s="53"/>
      <c r="H46" s="44" t="s">
        <v>1</v>
      </c>
      <c r="I46" s="50"/>
    </row>
    <row r="47" spans="1:7" ht="15.75">
      <c r="A47" s="9" t="s">
        <v>149</v>
      </c>
      <c r="B47" s="9"/>
      <c r="C47" s="9"/>
      <c r="D47" s="8"/>
      <c r="E47" s="54">
        <f>E32/E28*0.5</f>
        <v>0.26602102229380353</v>
      </c>
      <c r="F47" s="8"/>
      <c r="G47" s="54">
        <f>G32/G28*0.5</f>
        <v>0.2902750699330338</v>
      </c>
    </row>
    <row r="48" spans="5:9" ht="12.75">
      <c r="E48" s="42" t="s">
        <v>1</v>
      </c>
      <c r="F48" s="28"/>
      <c r="G48" s="42" t="s">
        <v>1</v>
      </c>
      <c r="I48" t="s">
        <v>1</v>
      </c>
    </row>
    <row r="49" ht="12.75">
      <c r="A49" s="28" t="s">
        <v>173</v>
      </c>
    </row>
    <row r="50" ht="12.75">
      <c r="A50" s="28" t="s">
        <v>215</v>
      </c>
    </row>
    <row r="51" ht="12.75">
      <c r="A51" s="28"/>
    </row>
    <row r="52" ht="12.75">
      <c r="G52" s="60" t="s">
        <v>310</v>
      </c>
    </row>
    <row r="66" ht="12.75">
      <c r="A66" t="s">
        <v>1</v>
      </c>
    </row>
  </sheetData>
  <sheetProtection/>
  <printOptions/>
  <pageMargins left="1.25" right="0.5" top="0.5" bottom="0" header="0.5" footer="0.3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30" workbookViewId="0" topLeftCell="A1">
      <selection activeCell="G14" sqref="G14"/>
    </sheetView>
  </sheetViews>
  <sheetFormatPr defaultColWidth="9.140625" defaultRowHeight="12.75"/>
  <cols>
    <col min="1" max="1" width="10.8515625" style="0" customWidth="1"/>
    <col min="2" max="2" width="22.57421875" style="0" customWidth="1"/>
    <col min="3" max="3" width="14.00390625" style="0" customWidth="1"/>
    <col min="4" max="5" width="10.7109375" style="0" customWidth="1"/>
    <col min="6" max="6" width="0.9921875" style="0" customWidth="1"/>
    <col min="7" max="8" width="10.7109375" style="0" customWidth="1"/>
    <col min="10" max="10" width="1.1484375" style="0" customWidth="1"/>
    <col min="13" max="13" width="1.8515625" style="0" customWidth="1"/>
  </cols>
  <sheetData>
    <row r="1" spans="1:8" ht="20.25">
      <c r="A1" s="1" t="s">
        <v>1</v>
      </c>
      <c r="B1" s="59" t="s">
        <v>11</v>
      </c>
      <c r="C1" s="12"/>
      <c r="D1" s="7"/>
      <c r="E1" s="12"/>
      <c r="F1" s="12"/>
      <c r="G1" s="2"/>
      <c r="H1" s="2"/>
    </row>
    <row r="2" spans="1:8" ht="15.75">
      <c r="A2" s="1" t="s">
        <v>1</v>
      </c>
      <c r="B2" s="9" t="s">
        <v>194</v>
      </c>
      <c r="C2" s="1"/>
      <c r="E2" s="1"/>
      <c r="F2" s="1"/>
      <c r="G2" s="2"/>
      <c r="H2" s="2"/>
    </row>
    <row r="3" spans="1:8" ht="15.75">
      <c r="A3" s="1" t="s">
        <v>1</v>
      </c>
      <c r="B3" s="9" t="s">
        <v>356</v>
      </c>
      <c r="C3" s="1"/>
      <c r="E3" s="1"/>
      <c r="F3" s="1"/>
      <c r="G3" s="2"/>
      <c r="H3" s="6" t="s">
        <v>92</v>
      </c>
    </row>
    <row r="4" spans="1:8" ht="15">
      <c r="A4" s="2"/>
      <c r="B4" s="2"/>
      <c r="C4" s="2"/>
      <c r="D4" s="2" t="s">
        <v>1</v>
      </c>
      <c r="E4" s="2"/>
      <c r="F4" s="2" t="s">
        <v>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9" s="19" customFormat="1" ht="14.25">
      <c r="A6" s="1"/>
      <c r="B6" s="1"/>
      <c r="C6" s="1"/>
      <c r="D6" s="307" t="s">
        <v>213</v>
      </c>
      <c r="E6" s="307"/>
      <c r="F6" s="157"/>
      <c r="G6" s="307" t="s">
        <v>214</v>
      </c>
      <c r="H6" s="307"/>
      <c r="I6" s="157"/>
    </row>
    <row r="7" spans="1:8" s="19" customFormat="1" ht="15">
      <c r="A7" s="1"/>
      <c r="B7" s="1"/>
      <c r="C7" s="1"/>
      <c r="D7" s="306" t="s">
        <v>344</v>
      </c>
      <c r="E7" s="306"/>
      <c r="F7" s="2"/>
      <c r="G7" s="306" t="s">
        <v>360</v>
      </c>
      <c r="H7" s="306"/>
    </row>
    <row r="8" spans="1:8" s="19" customFormat="1" ht="15">
      <c r="A8" s="1"/>
      <c r="B8" s="1"/>
      <c r="C8" s="1"/>
      <c r="D8" s="132" t="str">
        <f>G8</f>
        <v>30-9-11</v>
      </c>
      <c r="E8" s="132" t="str">
        <f>H8</f>
        <v>30-9-10</v>
      </c>
      <c r="F8" s="2"/>
      <c r="G8" s="132" t="s">
        <v>354</v>
      </c>
      <c r="H8" s="131" t="s">
        <v>355</v>
      </c>
    </row>
    <row r="9" spans="1:8" ht="15.75" thickBot="1">
      <c r="A9" s="2"/>
      <c r="B9" s="2"/>
      <c r="C9" s="2"/>
      <c r="D9" s="128" t="s">
        <v>9</v>
      </c>
      <c r="E9" s="128" t="s">
        <v>9</v>
      </c>
      <c r="F9" s="2"/>
      <c r="G9" s="128" t="s">
        <v>9</v>
      </c>
      <c r="H9" s="128" t="s">
        <v>9</v>
      </c>
    </row>
    <row r="10" spans="1:6" s="19" customFormat="1" ht="15">
      <c r="A10" s="1"/>
      <c r="B10" s="1"/>
      <c r="C10" s="1"/>
      <c r="F10" s="2"/>
    </row>
    <row r="11" spans="1:8" ht="15">
      <c r="A11" s="2" t="s">
        <v>2</v>
      </c>
      <c r="B11" s="2"/>
      <c r="C11" s="2"/>
      <c r="D11" s="158">
        <f>G11-25676</f>
        <v>14754</v>
      </c>
      <c r="E11" s="158">
        <v>13216</v>
      </c>
      <c r="F11" s="159"/>
      <c r="G11" s="158">
        <f>40932-50-452</f>
        <v>40430</v>
      </c>
      <c r="H11" s="158">
        <v>37513</v>
      </c>
    </row>
    <row r="12" spans="1:8" ht="15">
      <c r="A12" s="2"/>
      <c r="B12" s="2"/>
      <c r="C12" s="2"/>
      <c r="D12" s="158"/>
      <c r="E12" s="158"/>
      <c r="F12" s="158"/>
      <c r="G12" s="158"/>
      <c r="H12" s="158"/>
    </row>
    <row r="13" spans="1:8" ht="15">
      <c r="A13" s="2" t="s">
        <v>151</v>
      </c>
      <c r="B13" s="2"/>
      <c r="C13" s="2"/>
      <c r="D13" s="160">
        <f>G13+24096</f>
        <v>-13526</v>
      </c>
      <c r="E13" s="160">
        <v>-11885</v>
      </c>
      <c r="F13" s="158"/>
      <c r="G13" s="160">
        <f>-38074+452</f>
        <v>-37622</v>
      </c>
      <c r="H13" s="160">
        <v>-35305</v>
      </c>
    </row>
    <row r="14" spans="1:8" ht="15">
      <c r="A14" s="2"/>
      <c r="B14" s="2"/>
      <c r="C14" s="2"/>
      <c r="D14" s="158"/>
      <c r="E14" s="158" t="s">
        <v>1</v>
      </c>
      <c r="F14" s="158"/>
      <c r="G14" s="158"/>
      <c r="H14" s="158"/>
    </row>
    <row r="15" spans="1:15" ht="15">
      <c r="A15" s="1" t="s">
        <v>179</v>
      </c>
      <c r="B15" s="2"/>
      <c r="C15" s="2"/>
      <c r="D15" s="158">
        <f>+D11+D13</f>
        <v>1228</v>
      </c>
      <c r="E15" s="158">
        <f>+E13+E11</f>
        <v>1331</v>
      </c>
      <c r="F15" s="158"/>
      <c r="G15" s="158">
        <f>+G11+G13</f>
        <v>2808</v>
      </c>
      <c r="H15" s="158">
        <f>+H13+H11</f>
        <v>2208</v>
      </c>
      <c r="I15" s="119"/>
      <c r="K15" s="119"/>
      <c r="L15" s="119"/>
      <c r="M15" s="119"/>
      <c r="N15" s="119"/>
      <c r="O15" s="119"/>
    </row>
    <row r="16" spans="1:8" ht="15">
      <c r="A16" s="2"/>
      <c r="B16" s="2"/>
      <c r="C16" s="2"/>
      <c r="D16" s="283">
        <f>D15/D11</f>
        <v>0.08323166598888437</v>
      </c>
      <c r="E16" s="283"/>
      <c r="F16" s="158"/>
      <c r="G16" s="283"/>
      <c r="H16" s="283"/>
    </row>
    <row r="17" spans="1:8" ht="15">
      <c r="A17" s="2" t="s">
        <v>152</v>
      </c>
      <c r="B17" s="2"/>
      <c r="C17" s="2"/>
      <c r="D17" s="158">
        <f>G17-169</f>
        <v>142</v>
      </c>
      <c r="E17" s="158">
        <v>414</v>
      </c>
      <c r="F17" s="158"/>
      <c r="G17" s="158">
        <v>311</v>
      </c>
      <c r="H17" s="158">
        <v>457</v>
      </c>
    </row>
    <row r="18" spans="1:8" ht="15">
      <c r="A18" s="2"/>
      <c r="B18" s="2"/>
      <c r="C18" s="2"/>
      <c r="D18" s="158"/>
      <c r="E18" s="158"/>
      <c r="F18" s="158"/>
      <c r="G18" s="158"/>
      <c r="H18" s="158"/>
    </row>
    <row r="19" spans="1:9" ht="15">
      <c r="A19" s="2" t="s">
        <v>155</v>
      </c>
      <c r="B19" s="2"/>
      <c r="C19" s="2"/>
      <c r="D19" s="158">
        <f>G19+1273</f>
        <v>-726</v>
      </c>
      <c r="E19" s="158">
        <v>-611</v>
      </c>
      <c r="F19" s="158"/>
      <c r="G19" s="158">
        <f>-2049+50</f>
        <v>-1999</v>
      </c>
      <c r="H19" s="158">
        <v>-1725</v>
      </c>
      <c r="I19" s="58"/>
    </row>
    <row r="20" spans="1:9" ht="15">
      <c r="A20" s="2"/>
      <c r="B20" s="2"/>
      <c r="C20" s="2"/>
      <c r="D20" s="158"/>
      <c r="E20" s="158"/>
      <c r="F20" s="158"/>
      <c r="G20" s="158"/>
      <c r="H20" s="158"/>
      <c r="I20" s="58"/>
    </row>
    <row r="21" spans="1:9" ht="15">
      <c r="A21" s="2" t="s">
        <v>153</v>
      </c>
      <c r="B21" s="2"/>
      <c r="C21" s="2"/>
      <c r="D21" s="160">
        <f>G21+742</f>
        <v>-350</v>
      </c>
      <c r="E21" s="160">
        <v>-411</v>
      </c>
      <c r="F21" s="158"/>
      <c r="G21" s="160">
        <v>-1092</v>
      </c>
      <c r="H21" s="160">
        <v>-1136</v>
      </c>
      <c r="I21" s="58"/>
    </row>
    <row r="22" spans="4:8" ht="12.75">
      <c r="D22" s="161"/>
      <c r="E22" s="162"/>
      <c r="F22" s="162"/>
      <c r="G22" s="162"/>
      <c r="H22" s="162"/>
    </row>
    <row r="23" spans="1:9" ht="15">
      <c r="A23" s="1" t="s">
        <v>336</v>
      </c>
      <c r="D23" s="158">
        <f>SUM(D15:D21)</f>
        <v>294.08323166598893</v>
      </c>
      <c r="E23" s="158">
        <f>SUM(E15:E21)</f>
        <v>723</v>
      </c>
      <c r="F23" s="158"/>
      <c r="G23" s="158">
        <f>SUM(G15:G21)</f>
        <v>28</v>
      </c>
      <c r="H23" s="158">
        <f>SUM(H15:H21)</f>
        <v>-196</v>
      </c>
      <c r="I23" s="287"/>
    </row>
    <row r="24" spans="1:9" ht="15">
      <c r="A24" s="2"/>
      <c r="B24" s="2"/>
      <c r="C24" s="2"/>
      <c r="D24" s="158"/>
      <c r="E24" s="158"/>
      <c r="F24" s="158"/>
      <c r="G24" s="158"/>
      <c r="H24" s="158"/>
      <c r="I24" s="58"/>
    </row>
    <row r="25" spans="1:9" ht="15">
      <c r="A25" s="2" t="s">
        <v>154</v>
      </c>
      <c r="B25" s="2"/>
      <c r="C25" s="2"/>
      <c r="D25" s="160">
        <f>G25+1240</f>
        <v>-649</v>
      </c>
      <c r="E25" s="160">
        <v>-488</v>
      </c>
      <c r="F25" s="163"/>
      <c r="G25" s="160">
        <v>-1889</v>
      </c>
      <c r="H25" s="160">
        <v>-1427</v>
      </c>
      <c r="I25" s="287"/>
    </row>
    <row r="26" spans="1:8" ht="15">
      <c r="A26" s="2"/>
      <c r="B26" s="2"/>
      <c r="C26" s="2"/>
      <c r="D26" s="158"/>
      <c r="E26" s="163"/>
      <c r="F26" s="163"/>
      <c r="G26" s="163"/>
      <c r="H26" s="163"/>
    </row>
    <row r="27" spans="1:9" ht="15">
      <c r="A27" s="1" t="s">
        <v>376</v>
      </c>
      <c r="B27" s="2"/>
      <c r="C27" s="2"/>
      <c r="D27" s="158">
        <f>SUM(D23:D25)</f>
        <v>-354.91676833401107</v>
      </c>
      <c r="E27" s="158">
        <f>SUM(E23:E25)</f>
        <v>235</v>
      </c>
      <c r="F27" s="158"/>
      <c r="G27" s="158">
        <f>SUM(G23:G25)</f>
        <v>-1861</v>
      </c>
      <c r="H27" s="158">
        <f>SUM(H23:H25)</f>
        <v>-1623</v>
      </c>
      <c r="I27" s="113"/>
    </row>
    <row r="28" spans="1:8" ht="15">
      <c r="A28" s="2"/>
      <c r="B28" s="2"/>
      <c r="C28" s="2"/>
      <c r="D28" s="158" t="s">
        <v>93</v>
      </c>
      <c r="E28" s="163"/>
      <c r="F28" s="163"/>
      <c r="G28" s="163" t="s">
        <v>93</v>
      </c>
      <c r="H28" s="163"/>
    </row>
    <row r="29" spans="1:8" ht="15">
      <c r="A29" s="2" t="s">
        <v>100</v>
      </c>
      <c r="B29" s="2"/>
      <c r="C29" s="2"/>
      <c r="D29" s="160">
        <v>0</v>
      </c>
      <c r="E29" s="160">
        <v>0</v>
      </c>
      <c r="F29" s="163"/>
      <c r="G29" s="160">
        <v>0</v>
      </c>
      <c r="H29" s="160">
        <v>-49</v>
      </c>
    </row>
    <row r="30" spans="1:8" ht="15">
      <c r="A30" s="2"/>
      <c r="B30" s="2"/>
      <c r="C30" s="2"/>
      <c r="D30" s="158"/>
      <c r="E30" s="163"/>
      <c r="F30" s="163"/>
      <c r="G30" s="158"/>
      <c r="H30" s="158" t="s">
        <v>1</v>
      </c>
    </row>
    <row r="31" spans="1:11" ht="15">
      <c r="A31" s="1" t="s">
        <v>377</v>
      </c>
      <c r="B31" s="2"/>
      <c r="C31" s="2"/>
      <c r="D31" s="160">
        <f>+D27+D29</f>
        <v>-354.91676833401107</v>
      </c>
      <c r="E31" s="160">
        <f>+E27+E29</f>
        <v>235</v>
      </c>
      <c r="F31" s="163"/>
      <c r="G31" s="160">
        <f>+G27+G29</f>
        <v>-1861</v>
      </c>
      <c r="H31" s="160">
        <f>+H27+H29</f>
        <v>-1672</v>
      </c>
      <c r="I31" s="287"/>
      <c r="K31" s="113"/>
    </row>
    <row r="32" spans="1:8" ht="15">
      <c r="A32" s="1"/>
      <c r="B32" s="2"/>
      <c r="C32" s="2"/>
      <c r="D32" s="164"/>
      <c r="E32" s="164"/>
      <c r="F32" s="164"/>
      <c r="G32" s="164"/>
      <c r="H32" s="164"/>
    </row>
    <row r="33" spans="1:8" ht="15">
      <c r="A33" s="1" t="s">
        <v>220</v>
      </c>
      <c r="B33" s="2"/>
      <c r="C33" s="2"/>
      <c r="D33" s="164"/>
      <c r="E33" s="164"/>
      <c r="F33" s="164"/>
      <c r="G33" s="164"/>
      <c r="H33" s="164"/>
    </row>
    <row r="34" spans="1:8" ht="15">
      <c r="A34" s="2" t="s">
        <v>193</v>
      </c>
      <c r="B34" s="2"/>
      <c r="C34" s="2"/>
      <c r="D34" s="164"/>
      <c r="E34" s="164"/>
      <c r="F34" s="164"/>
      <c r="G34" s="164"/>
      <c r="H34" s="164"/>
    </row>
    <row r="35" spans="1:8" ht="15">
      <c r="A35" s="2" t="s">
        <v>192</v>
      </c>
      <c r="B35" s="2"/>
      <c r="C35" s="2"/>
      <c r="D35" s="167">
        <f>G35-58</f>
        <v>-421</v>
      </c>
      <c r="E35" s="168">
        <v>-276</v>
      </c>
      <c r="F35" s="164"/>
      <c r="G35" s="167">
        <v>-363</v>
      </c>
      <c r="H35" s="168">
        <v>51</v>
      </c>
    </row>
    <row r="36" spans="1:8" ht="15">
      <c r="A36" s="253" t="s">
        <v>345</v>
      </c>
      <c r="B36" s="2"/>
      <c r="C36" s="2"/>
      <c r="D36" s="169">
        <f>G36+65</f>
        <v>0</v>
      </c>
      <c r="E36" s="170">
        <f>H36</f>
        <v>0</v>
      </c>
      <c r="F36" s="164"/>
      <c r="G36" s="169">
        <v>-65</v>
      </c>
      <c r="H36" s="170">
        <v>0</v>
      </c>
    </row>
    <row r="37" spans="1:8" ht="15">
      <c r="A37" s="1" t="s">
        <v>369</v>
      </c>
      <c r="B37" s="2"/>
      <c r="C37" s="2"/>
      <c r="D37" s="173">
        <f>SUM(D35:D36)</f>
        <v>-421</v>
      </c>
      <c r="E37" s="173">
        <f>SUM(E35:E36)</f>
        <v>-276</v>
      </c>
      <c r="F37" s="164"/>
      <c r="G37" s="173">
        <f>SUM(G35:G36)</f>
        <v>-428</v>
      </c>
      <c r="H37" s="173">
        <f>SUM(H35:H36)</f>
        <v>51</v>
      </c>
    </row>
    <row r="38" spans="1:8" ht="15">
      <c r="A38" s="2"/>
      <c r="B38" s="2"/>
      <c r="C38" s="2"/>
      <c r="D38" s="165"/>
      <c r="F38" s="164"/>
      <c r="G38" s="165"/>
      <c r="H38" s="165"/>
    </row>
    <row r="39" spans="1:8" ht="15.75" thickBot="1">
      <c r="A39" s="1" t="s">
        <v>218</v>
      </c>
      <c r="B39" s="2"/>
      <c r="C39" s="2"/>
      <c r="D39" s="166">
        <f>D31+D37</f>
        <v>-775.9167683340111</v>
      </c>
      <c r="E39" s="166">
        <f>E31+E37</f>
        <v>-41</v>
      </c>
      <c r="F39" s="164"/>
      <c r="G39" s="166">
        <f>G31+G37</f>
        <v>-2289</v>
      </c>
      <c r="H39" s="166">
        <f>H31+H37</f>
        <v>-1621</v>
      </c>
    </row>
    <row r="40" spans="1:8" ht="15">
      <c r="A40" s="1"/>
      <c r="B40" s="2"/>
      <c r="C40" s="2"/>
      <c r="D40" s="71"/>
      <c r="E40" s="71"/>
      <c r="F40" s="27"/>
      <c r="G40" s="71"/>
      <c r="H40" s="71"/>
    </row>
    <row r="41" spans="1:8" ht="15.75">
      <c r="A41" s="138" t="s">
        <v>221</v>
      </c>
      <c r="B41" s="2"/>
      <c r="C41" s="2"/>
      <c r="D41" s="115"/>
      <c r="E41" s="115"/>
      <c r="F41" s="115"/>
      <c r="G41" s="115"/>
      <c r="H41" s="116"/>
    </row>
    <row r="42" spans="2:8" ht="4.5" customHeight="1">
      <c r="B42" s="2"/>
      <c r="C42" s="2"/>
      <c r="D42" s="117" t="s">
        <v>1</v>
      </c>
      <c r="E42" s="117"/>
      <c r="F42" s="117" t="s">
        <v>1</v>
      </c>
      <c r="G42" s="117" t="str">
        <f>+D42</f>
        <v> </v>
      </c>
      <c r="H42" s="118"/>
    </row>
    <row r="43" spans="1:8" ht="15">
      <c r="A43" s="2" t="s">
        <v>368</v>
      </c>
      <c r="B43" s="2"/>
      <c r="C43" s="2"/>
      <c r="D43" s="171">
        <f>notes!D243</f>
        <v>-0.37606676309020415</v>
      </c>
      <c r="E43" s="171">
        <f>notes!E243</f>
        <v>0.25298468097016935</v>
      </c>
      <c r="G43" s="171">
        <f>notes!F243</f>
        <v>-1.971899635500551</v>
      </c>
      <c r="H43" s="171">
        <f>notes!G243</f>
        <v>-1.799959091838822</v>
      </c>
    </row>
    <row r="44" spans="1:8" ht="15">
      <c r="A44" s="2" t="s">
        <v>222</v>
      </c>
      <c r="B44" s="2"/>
      <c r="C44" s="2"/>
      <c r="D44" s="172" t="str">
        <f>notes!D260</f>
        <v>- *</v>
      </c>
      <c r="E44" s="172" t="s">
        <v>169</v>
      </c>
      <c r="F44" s="84"/>
      <c r="G44" s="172" t="str">
        <f>notes!F260</f>
        <v>- *</v>
      </c>
      <c r="H44" s="172">
        <v>-1.8042321761931996</v>
      </c>
    </row>
    <row r="45" spans="1:8" ht="15">
      <c r="A45" s="2"/>
      <c r="B45" s="2"/>
      <c r="C45" s="2"/>
      <c r="D45" s="69"/>
      <c r="E45" s="103"/>
      <c r="F45" s="69"/>
      <c r="G45" s="69"/>
      <c r="H45" s="103"/>
    </row>
    <row r="46" spans="1:8" ht="15.75">
      <c r="A46" s="2" t="s">
        <v>166</v>
      </c>
      <c r="B46" s="2"/>
      <c r="C46" s="2"/>
      <c r="D46" s="68"/>
      <c r="E46" s="68"/>
      <c r="F46" s="68"/>
      <c r="G46" s="68"/>
      <c r="H46" s="2"/>
    </row>
    <row r="47" spans="1:8" ht="15">
      <c r="A47" s="1"/>
      <c r="B47" s="2"/>
      <c r="C47" s="2"/>
      <c r="D47" s="71"/>
      <c r="E47" s="71"/>
      <c r="F47" s="27"/>
      <c r="G47" s="71"/>
      <c r="H47" s="71"/>
    </row>
    <row r="48" spans="1:8" ht="15">
      <c r="A48" s="1"/>
      <c r="B48" s="2"/>
      <c r="C48" s="2"/>
      <c r="D48" s="71"/>
      <c r="E48" s="71"/>
      <c r="F48" s="27"/>
      <c r="G48" s="71"/>
      <c r="H48" s="71"/>
    </row>
    <row r="49" spans="1:8" ht="15">
      <c r="A49" s="1"/>
      <c r="B49" s="2"/>
      <c r="C49" s="2"/>
      <c r="D49" s="71"/>
      <c r="E49" s="71"/>
      <c r="F49" s="27"/>
      <c r="G49" s="71"/>
      <c r="H49" s="71"/>
    </row>
    <row r="50" spans="1:8" ht="15">
      <c r="A50" s="1"/>
      <c r="B50" s="2"/>
      <c r="C50" s="2"/>
      <c r="D50" s="71"/>
      <c r="E50" s="71"/>
      <c r="F50" s="27"/>
      <c r="G50" s="71"/>
      <c r="H50" s="71"/>
    </row>
    <row r="51" spans="1:8" ht="12.75">
      <c r="A51" s="305" t="s">
        <v>177</v>
      </c>
      <c r="B51" s="305"/>
      <c r="C51" s="305"/>
      <c r="D51" s="305"/>
      <c r="E51" s="305"/>
      <c r="F51" s="305"/>
      <c r="G51" s="305"/>
      <c r="H51" s="305"/>
    </row>
    <row r="52" spans="1:8" ht="15.75">
      <c r="A52" s="28" t="s">
        <v>215</v>
      </c>
      <c r="B52" s="2"/>
      <c r="C52" s="2"/>
      <c r="D52" s="8"/>
      <c r="E52" s="8"/>
      <c r="F52" s="8"/>
      <c r="G52" s="8"/>
      <c r="H52" s="2"/>
    </row>
    <row r="53" spans="1:8" ht="11.25" customHeight="1">
      <c r="A53" s="1"/>
      <c r="B53" s="2"/>
      <c r="C53" s="2"/>
      <c r="D53" s="71"/>
      <c r="E53" s="71"/>
      <c r="F53" s="27"/>
      <c r="G53" s="71"/>
      <c r="H53" s="71"/>
    </row>
    <row r="54" spans="1:8" ht="15.75">
      <c r="A54" s="2"/>
      <c r="B54" s="2"/>
      <c r="C54" s="2"/>
      <c r="D54" s="8"/>
      <c r="E54" s="8"/>
      <c r="F54" s="8"/>
      <c r="G54" s="8"/>
      <c r="H54" s="48" t="s">
        <v>311</v>
      </c>
    </row>
    <row r="55" ht="12.75">
      <c r="H55" s="28" t="s">
        <v>1</v>
      </c>
    </row>
    <row r="59" spans="1:8" ht="15.75">
      <c r="A59" s="2"/>
      <c r="B59" s="2"/>
      <c r="C59" s="2"/>
      <c r="D59" s="8"/>
      <c r="E59" s="8"/>
      <c r="F59" s="8"/>
      <c r="G59" s="8"/>
      <c r="H59" s="2"/>
    </row>
    <row r="60" spans="4:7" ht="15.75">
      <c r="D60" s="10"/>
      <c r="E60" s="10"/>
      <c r="F60" s="10"/>
      <c r="G60" s="8"/>
    </row>
    <row r="62" ht="15">
      <c r="H62" s="2"/>
    </row>
    <row r="63" ht="15">
      <c r="H63" s="2"/>
    </row>
    <row r="64" ht="12.75">
      <c r="H64" s="13" t="s">
        <v>1</v>
      </c>
    </row>
  </sheetData>
  <sheetProtection/>
  <mergeCells count="5">
    <mergeCell ref="A51:H51"/>
    <mergeCell ref="D7:E7"/>
    <mergeCell ref="G7:H7"/>
    <mergeCell ref="D6:E6"/>
    <mergeCell ref="G6:H6"/>
  </mergeCells>
  <printOptions/>
  <pageMargins left="1" right="0" top="0.5" bottom="0.35" header="0.5" footer="0.53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9"/>
  <sheetViews>
    <sheetView zoomScaleSheetLayoutView="100" workbookViewId="0" topLeftCell="A1">
      <selection activeCell="F45" sqref="F45"/>
    </sheetView>
  </sheetViews>
  <sheetFormatPr defaultColWidth="9.140625" defaultRowHeight="12.75"/>
  <cols>
    <col min="1" max="1" width="13.28125" style="0" customWidth="1"/>
    <col min="2" max="2" width="15.57421875" style="0" customWidth="1"/>
    <col min="3" max="5" width="12.00390625" style="0" customWidth="1"/>
    <col min="6" max="6" width="13.7109375" style="0" customWidth="1"/>
    <col min="7" max="7" width="10.7109375" style="0" customWidth="1"/>
    <col min="8" max="8" width="10.00390625" style="0" customWidth="1"/>
  </cols>
  <sheetData>
    <row r="2" spans="1:6" ht="20.25">
      <c r="A2" s="1" t="s">
        <v>1</v>
      </c>
      <c r="B2" s="14" t="s">
        <v>11</v>
      </c>
      <c r="D2" s="1"/>
      <c r="E2" s="1"/>
      <c r="F2" s="1"/>
    </row>
    <row r="3" spans="2:6" ht="14.25">
      <c r="B3" s="1" t="s">
        <v>196</v>
      </c>
      <c r="D3" s="1"/>
      <c r="E3" s="1"/>
      <c r="F3" s="1"/>
    </row>
    <row r="4" spans="2:7" ht="14.25">
      <c r="B4" s="1" t="str">
        <f>'p&amp;l'!B3</f>
        <v>For the 9 months period ended 30 September 2011 - Unaudited</v>
      </c>
      <c r="D4" s="1"/>
      <c r="E4" s="1"/>
      <c r="F4" s="1"/>
      <c r="G4" s="1"/>
    </row>
    <row r="5" ht="14.25">
      <c r="G5" s="1"/>
    </row>
    <row r="6" spans="1:7" ht="15">
      <c r="A6" s="2"/>
      <c r="B6" s="2"/>
      <c r="C6" s="2"/>
      <c r="D6" s="2"/>
      <c r="E6" s="3" t="s">
        <v>1</v>
      </c>
      <c r="F6" s="3" t="s">
        <v>1</v>
      </c>
      <c r="G6" s="3" t="s">
        <v>1</v>
      </c>
    </row>
    <row r="7" spans="1:7" ht="15">
      <c r="A7" s="1" t="s">
        <v>1</v>
      </c>
      <c r="B7" s="1"/>
      <c r="C7" s="2"/>
      <c r="D7" s="309" t="s">
        <v>197</v>
      </c>
      <c r="E7" s="310"/>
      <c r="F7" s="3"/>
      <c r="G7" s="2"/>
    </row>
    <row r="8" spans="2:7" ht="14.25">
      <c r="B8" s="1"/>
      <c r="C8" s="129" t="s">
        <v>4</v>
      </c>
      <c r="D8" s="129" t="s">
        <v>4</v>
      </c>
      <c r="E8" s="129" t="s">
        <v>1</v>
      </c>
      <c r="F8" s="129" t="s">
        <v>126</v>
      </c>
      <c r="G8" s="129" t="s">
        <v>8</v>
      </c>
    </row>
    <row r="9" spans="1:7" ht="14.25">
      <c r="A9" s="1"/>
      <c r="B9" s="1"/>
      <c r="C9" s="129" t="s">
        <v>5</v>
      </c>
      <c r="D9" s="129" t="s">
        <v>6</v>
      </c>
      <c r="E9" s="129" t="s">
        <v>7</v>
      </c>
      <c r="F9" s="129" t="s">
        <v>127</v>
      </c>
      <c r="G9" s="129" t="s">
        <v>73</v>
      </c>
    </row>
    <row r="10" spans="1:7" ht="15" thickBot="1">
      <c r="A10" s="1"/>
      <c r="B10" s="1"/>
      <c r="C10" s="128" t="s">
        <v>9</v>
      </c>
      <c r="D10" s="128" t="s">
        <v>9</v>
      </c>
      <c r="E10" s="128" t="s">
        <v>9</v>
      </c>
      <c r="F10" s="128" t="s">
        <v>9</v>
      </c>
      <c r="G10" s="128" t="s">
        <v>9</v>
      </c>
    </row>
    <row r="11" spans="1:3" ht="15">
      <c r="A11" s="1"/>
      <c r="B11" s="1"/>
      <c r="C11" s="5"/>
    </row>
    <row r="12" spans="1:8" ht="15">
      <c r="A12" s="2"/>
      <c r="B12" s="2"/>
      <c r="F12" s="113"/>
      <c r="H12" s="2"/>
    </row>
    <row r="13" spans="1:9" ht="15">
      <c r="A13" s="1" t="s">
        <v>226</v>
      </c>
      <c r="B13" s="2"/>
      <c r="C13" s="70">
        <v>47188</v>
      </c>
      <c r="D13" s="70">
        <v>5765</v>
      </c>
      <c r="E13" s="70">
        <v>-1395</v>
      </c>
      <c r="F13" s="70">
        <v>-24163</v>
      </c>
      <c r="G13" s="71">
        <f>SUM(C13:F13)</f>
        <v>27395</v>
      </c>
      <c r="H13" s="7"/>
      <c r="I13" s="88"/>
    </row>
    <row r="14" spans="1:8" ht="15">
      <c r="A14" s="2"/>
      <c r="B14" s="2"/>
      <c r="C14" s="70"/>
      <c r="D14" s="70"/>
      <c r="E14" s="70"/>
      <c r="F14" s="70"/>
      <c r="G14" s="70"/>
      <c r="H14" s="7"/>
    </row>
    <row r="15" spans="1:8" ht="15">
      <c r="A15" s="2" t="s">
        <v>335</v>
      </c>
      <c r="B15" s="2"/>
      <c r="C15" s="70"/>
      <c r="D15" s="70"/>
      <c r="E15" s="70"/>
      <c r="F15" s="70"/>
      <c r="G15" s="70"/>
      <c r="H15" s="7"/>
    </row>
    <row r="16" spans="1:7" ht="15">
      <c r="A16" s="2" t="s">
        <v>225</v>
      </c>
      <c r="B16" s="2"/>
      <c r="C16" s="71">
        <v>0</v>
      </c>
      <c r="D16" s="71">
        <v>0</v>
      </c>
      <c r="E16" s="71">
        <f>'p&amp;l'!G37</f>
        <v>-428</v>
      </c>
      <c r="F16" s="71">
        <f>'p&amp;l'!G31</f>
        <v>-1861</v>
      </c>
      <c r="G16" s="71">
        <f>SUM(C16:F16)</f>
        <v>-2289</v>
      </c>
    </row>
    <row r="17" spans="1:7" ht="15">
      <c r="A17" s="2"/>
      <c r="B17" s="2"/>
      <c r="C17" s="72"/>
      <c r="D17" s="72"/>
      <c r="E17" s="72"/>
      <c r="F17" s="72"/>
      <c r="G17" s="72"/>
    </row>
    <row r="18" spans="1:8" ht="15.75" thickBot="1">
      <c r="A18" s="12" t="s">
        <v>357</v>
      </c>
      <c r="B18" s="6"/>
      <c r="C18" s="130">
        <f>SUM(C13:C17)</f>
        <v>47188</v>
      </c>
      <c r="D18" s="130">
        <f>SUM(D13:D17)</f>
        <v>5765</v>
      </c>
      <c r="E18" s="130">
        <f>SUM(E13:E17)</f>
        <v>-1823</v>
      </c>
      <c r="F18" s="130">
        <f>SUM(F13:F17)</f>
        <v>-26024</v>
      </c>
      <c r="G18" s="130">
        <f>SUM(G13:G17)</f>
        <v>25106</v>
      </c>
      <c r="H18" s="88"/>
    </row>
    <row r="19" spans="1:6" ht="15">
      <c r="A19" s="2"/>
      <c r="B19" s="2"/>
      <c r="C19" s="4"/>
      <c r="F19" s="113"/>
    </row>
    <row r="20" spans="1:6" ht="15">
      <c r="A20" s="6"/>
      <c r="B20" s="6"/>
      <c r="C20" s="6"/>
      <c r="D20" s="7"/>
      <c r="E20" s="274"/>
      <c r="F20" s="7"/>
    </row>
    <row r="21" spans="1:6" ht="15">
      <c r="A21" s="6"/>
      <c r="B21" s="6"/>
      <c r="C21" s="6"/>
      <c r="D21" s="7"/>
      <c r="E21" s="7"/>
      <c r="F21" s="7"/>
    </row>
    <row r="22" spans="1:8" ht="15">
      <c r="A22" s="2"/>
      <c r="B22" s="2"/>
      <c r="C22" s="7"/>
      <c r="D22" s="7"/>
      <c r="E22" s="7"/>
      <c r="F22" s="7"/>
      <c r="G22" s="7"/>
      <c r="H22" s="2"/>
    </row>
    <row r="23" spans="1:8" ht="15">
      <c r="A23" s="1" t="s">
        <v>227</v>
      </c>
      <c r="B23" s="2"/>
      <c r="C23" s="70">
        <v>42248</v>
      </c>
      <c r="D23" s="70">
        <v>5572</v>
      </c>
      <c r="E23" s="70">
        <v>-766</v>
      </c>
      <c r="F23" s="70">
        <v>-21693</v>
      </c>
      <c r="G23" s="71">
        <f>SUM(C23:F23)</f>
        <v>25361</v>
      </c>
      <c r="H23" s="7"/>
    </row>
    <row r="24" spans="1:8" ht="15">
      <c r="A24" s="2"/>
      <c r="B24" s="2"/>
      <c r="C24" s="70"/>
      <c r="D24" s="70"/>
      <c r="E24" s="70"/>
      <c r="F24" s="70"/>
      <c r="G24" s="70"/>
      <c r="H24" s="7"/>
    </row>
    <row r="25" spans="1:8" ht="15">
      <c r="A25" s="2" t="s">
        <v>219</v>
      </c>
      <c r="B25" s="2"/>
      <c r="C25" s="70"/>
      <c r="D25" s="70"/>
      <c r="E25" s="70"/>
      <c r="F25" s="70"/>
      <c r="G25" s="70"/>
      <c r="H25" s="7"/>
    </row>
    <row r="26" spans="1:7" ht="15">
      <c r="A26" s="2" t="s">
        <v>225</v>
      </c>
      <c r="B26" s="2"/>
      <c r="C26" s="71">
        <v>0</v>
      </c>
      <c r="D26" s="71">
        <v>0</v>
      </c>
      <c r="E26" s="71">
        <f>'p&amp;l'!H35</f>
        <v>51</v>
      </c>
      <c r="F26" s="71">
        <f>'p&amp;l'!H31</f>
        <v>-1672</v>
      </c>
      <c r="G26" s="71">
        <f>SUM(C26:F26)</f>
        <v>-1621</v>
      </c>
    </row>
    <row r="27" spans="1:9" ht="15.75">
      <c r="A27" s="2"/>
      <c r="B27" s="2"/>
      <c r="C27" s="71"/>
      <c r="D27" s="71"/>
      <c r="E27" s="71"/>
      <c r="F27" s="71"/>
      <c r="G27" s="71"/>
      <c r="I27" s="101"/>
    </row>
    <row r="28" spans="1:9" s="93" customFormat="1" ht="15.75">
      <c r="A28" s="91" t="s">
        <v>129</v>
      </c>
      <c r="B28" s="2"/>
      <c r="H28" s="92"/>
      <c r="I28" s="101"/>
    </row>
    <row r="29" spans="1:8" s="93" customFormat="1" ht="15">
      <c r="A29" s="91" t="s">
        <v>130</v>
      </c>
      <c r="B29" s="2"/>
      <c r="C29" s="70">
        <f>4940-4225</f>
        <v>715</v>
      </c>
      <c r="D29" s="70">
        <f>257-42</f>
        <v>215</v>
      </c>
      <c r="E29" s="70">
        <v>0</v>
      </c>
      <c r="F29" s="70">
        <v>0</v>
      </c>
      <c r="G29" s="71">
        <f>SUM(C29:F29)</f>
        <v>930</v>
      </c>
      <c r="H29" s="92"/>
    </row>
    <row r="30" spans="1:8" ht="15">
      <c r="A30" s="91" t="s">
        <v>132</v>
      </c>
      <c r="B30" s="2"/>
      <c r="C30" s="70">
        <v>4225</v>
      </c>
      <c r="D30" s="70">
        <f>42</f>
        <v>42</v>
      </c>
      <c r="E30" s="70">
        <v>0</v>
      </c>
      <c r="F30" s="70">
        <v>0</v>
      </c>
      <c r="G30" s="71">
        <f>SUM(C30:F30)</f>
        <v>4267</v>
      </c>
      <c r="H30" s="7"/>
    </row>
    <row r="31" spans="1:7" ht="15">
      <c r="A31" s="2"/>
      <c r="B31" s="2"/>
      <c r="C31" s="72"/>
      <c r="D31" s="72"/>
      <c r="E31" s="72"/>
      <c r="F31" s="72"/>
      <c r="G31" s="72"/>
    </row>
    <row r="32" spans="1:8" ht="15.75" thickBot="1">
      <c r="A32" s="12" t="s">
        <v>358</v>
      </c>
      <c r="B32" s="6"/>
      <c r="C32" s="130">
        <f>SUM(C23:C31)</f>
        <v>47188</v>
      </c>
      <c r="D32" s="130">
        <f>SUM(D23:D31)</f>
        <v>5829</v>
      </c>
      <c r="E32" s="130">
        <f>SUM(E23:E31)</f>
        <v>-715</v>
      </c>
      <c r="F32" s="130">
        <f>SUM(F23:F31)</f>
        <v>-23365</v>
      </c>
      <c r="G32" s="130">
        <f>SUM(G23:G31)</f>
        <v>28937</v>
      </c>
      <c r="H32" s="88"/>
    </row>
    <row r="33" spans="1:7" ht="15">
      <c r="A33" s="6"/>
      <c r="B33" s="6"/>
      <c r="C33" s="43"/>
      <c r="D33" s="6"/>
      <c r="E33" s="43"/>
      <c r="F33" s="6"/>
      <c r="G33" s="6"/>
    </row>
    <row r="34" spans="1:7" ht="15">
      <c r="A34" s="6"/>
      <c r="B34" s="6"/>
      <c r="C34" s="43"/>
      <c r="D34" s="6"/>
      <c r="E34" s="43"/>
      <c r="F34" s="6"/>
      <c r="G34" s="6"/>
    </row>
    <row r="35" spans="1:7" ht="15">
      <c r="A35" s="6"/>
      <c r="B35" s="6"/>
      <c r="C35" s="43"/>
      <c r="D35" s="6"/>
      <c r="E35" s="43"/>
      <c r="F35" s="6"/>
      <c r="G35" s="6"/>
    </row>
    <row r="36" ht="12.75">
      <c r="H36" t="s">
        <v>1</v>
      </c>
    </row>
    <row r="52" spans="1:7" ht="18.75" customHeight="1">
      <c r="A52" s="6"/>
      <c r="B52" s="6"/>
      <c r="C52" s="43"/>
      <c r="D52" s="7"/>
      <c r="E52" s="43"/>
      <c r="F52" s="7"/>
      <c r="G52" s="7"/>
    </row>
    <row r="53" spans="1:7" ht="14.25" customHeight="1">
      <c r="A53" s="308" t="s">
        <v>216</v>
      </c>
      <c r="B53" s="308"/>
      <c r="C53" s="308"/>
      <c r="D53" s="308"/>
      <c r="E53" s="308"/>
      <c r="F53" s="308"/>
      <c r="G53" s="308"/>
    </row>
    <row r="54" spans="1:7" ht="15.75" customHeight="1">
      <c r="A54" s="308"/>
      <c r="B54" s="308"/>
      <c r="C54" s="308"/>
      <c r="D54" s="308"/>
      <c r="E54" s="308"/>
      <c r="F54" s="308"/>
      <c r="G54" s="308"/>
    </row>
    <row r="56" ht="12.75">
      <c r="G56" s="60" t="s">
        <v>312</v>
      </c>
    </row>
    <row r="72" spans="1:7" ht="15">
      <c r="A72" s="6"/>
      <c r="B72" s="6"/>
      <c r="C72" s="43"/>
      <c r="D72" s="7"/>
      <c r="E72" s="43"/>
      <c r="F72" s="7"/>
      <c r="G72" s="7"/>
    </row>
    <row r="75" spans="1:7" ht="15">
      <c r="A75" s="6"/>
      <c r="B75" s="6"/>
      <c r="C75" s="43"/>
      <c r="D75" s="7"/>
      <c r="E75" s="43"/>
      <c r="F75" s="7"/>
      <c r="G75" s="7"/>
    </row>
    <row r="76" spans="1:7" ht="15">
      <c r="A76" s="6"/>
      <c r="B76" s="6"/>
      <c r="C76" s="7"/>
      <c r="D76" s="32"/>
      <c r="E76" s="7"/>
      <c r="F76" s="7"/>
      <c r="G76" s="32"/>
    </row>
    <row r="82" spans="1:7" ht="15">
      <c r="A82" s="2"/>
      <c r="B82" s="2"/>
      <c r="D82" s="2"/>
      <c r="F82" s="2"/>
      <c r="G82" s="2"/>
    </row>
    <row r="83" spans="1:7" ht="15">
      <c r="A83" s="2"/>
      <c r="B83" s="2"/>
      <c r="D83" s="2"/>
      <c r="F83" s="2"/>
      <c r="G83" s="2"/>
    </row>
    <row r="86" spans="2:7" ht="15">
      <c r="B86" s="2"/>
      <c r="D86" s="2"/>
      <c r="F86" s="2"/>
      <c r="G86" s="2"/>
    </row>
    <row r="97" spans="2:7" ht="15">
      <c r="B97" s="2"/>
      <c r="D97" s="2"/>
      <c r="F97" s="2"/>
      <c r="G97" s="2"/>
    </row>
    <row r="99" ht="12.75">
      <c r="A99" t="s">
        <v>92</v>
      </c>
    </row>
  </sheetData>
  <sheetProtection/>
  <mergeCells count="2">
    <mergeCell ref="A53:G54"/>
    <mergeCell ref="D7:E7"/>
  </mergeCells>
  <printOptions/>
  <pageMargins left="1" right="0" top="0.5" bottom="0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78"/>
  <sheetViews>
    <sheetView zoomScale="130" zoomScaleNormal="130" zoomScaleSheetLayoutView="100" workbookViewId="0" topLeftCell="A19">
      <selection activeCell="C35" sqref="C35:C36"/>
    </sheetView>
  </sheetViews>
  <sheetFormatPr defaultColWidth="9.140625" defaultRowHeight="12.75"/>
  <cols>
    <col min="1" max="1" width="13.28125" style="0" customWidth="1"/>
    <col min="3" max="3" width="14.421875" style="0" customWidth="1"/>
    <col min="5" max="5" width="15.28125" style="0" customWidth="1"/>
    <col min="6" max="6" width="12.7109375" style="0" customWidth="1"/>
    <col min="7" max="7" width="13.140625" style="0" customWidth="1"/>
    <col min="8" max="8" width="0" style="0" hidden="1" customWidth="1"/>
    <col min="9" max="9" width="13.28125" style="0" hidden="1" customWidth="1"/>
    <col min="10" max="10" width="10.421875" style="105" hidden="1" customWidth="1"/>
    <col min="11" max="11" width="9.140625" style="0" hidden="1" customWidth="1"/>
    <col min="12" max="12" width="14.57421875" style="0" hidden="1" customWidth="1"/>
    <col min="13" max="14" width="9.57421875" style="0" hidden="1" customWidth="1"/>
    <col min="15" max="15" width="9.28125" style="0" hidden="1" customWidth="1"/>
    <col min="16" max="16" width="10.28125" style="134" hidden="1" customWidth="1"/>
    <col min="17" max="19" width="0" style="0" hidden="1" customWidth="1"/>
  </cols>
  <sheetData>
    <row r="2" spans="1:6" ht="20.25">
      <c r="A2" s="9" t="s">
        <v>1</v>
      </c>
      <c r="B2" s="14" t="s">
        <v>11</v>
      </c>
      <c r="D2" s="1"/>
      <c r="E2" s="1"/>
      <c r="F2" s="1"/>
    </row>
    <row r="3" spans="2:7" ht="14.25">
      <c r="B3" s="1" t="s">
        <v>198</v>
      </c>
      <c r="D3" s="1"/>
      <c r="E3" s="1"/>
      <c r="F3" s="1"/>
      <c r="G3" s="1"/>
    </row>
    <row r="4" spans="2:7" ht="14.25">
      <c r="B4" s="1" t="str">
        <f>equity!B4</f>
        <v>For the 9 months period ended 30 September 2011 - Unaudited</v>
      </c>
      <c r="D4" s="1"/>
      <c r="E4" s="1"/>
      <c r="F4" s="1"/>
      <c r="G4" s="1"/>
    </row>
    <row r="5" ht="14.25">
      <c r="G5" s="1"/>
    </row>
    <row r="6" ht="14.25">
      <c r="G6" s="1"/>
    </row>
    <row r="7" spans="2:7" ht="15">
      <c r="B7" s="2"/>
      <c r="C7" s="2"/>
      <c r="D7" s="2"/>
      <c r="E7" s="2"/>
      <c r="F7" s="133" t="s">
        <v>353</v>
      </c>
      <c r="G7" s="133" t="s">
        <v>359</v>
      </c>
    </row>
    <row r="8" spans="1:7" ht="15.75" thickBot="1">
      <c r="A8" s="2"/>
      <c r="B8" s="2"/>
      <c r="C8" s="2"/>
      <c r="D8" s="2"/>
      <c r="E8" s="2"/>
      <c r="F8" s="128" t="s">
        <v>9</v>
      </c>
      <c r="G8" s="128" t="s">
        <v>9</v>
      </c>
    </row>
    <row r="9" spans="1:45" ht="15">
      <c r="A9" s="1" t="s">
        <v>10</v>
      </c>
      <c r="B9" s="2"/>
      <c r="C9" s="2"/>
      <c r="D9" s="2"/>
      <c r="E9" s="2"/>
      <c r="F9" s="16"/>
      <c r="G9" s="16"/>
      <c r="I9" s="49" t="s">
        <v>180</v>
      </c>
      <c r="J9" s="106">
        <v>62</v>
      </c>
      <c r="K9" s="106"/>
      <c r="L9" s="106"/>
      <c r="M9" s="106"/>
      <c r="N9" s="106"/>
      <c r="O9" s="106"/>
      <c r="AR9" s="7"/>
      <c r="AS9" s="7"/>
    </row>
    <row r="10" spans="1:45" ht="15.75">
      <c r="A10" s="8" t="s">
        <v>124</v>
      </c>
      <c r="B10" s="2"/>
      <c r="C10" s="2"/>
      <c r="D10" s="2"/>
      <c r="E10" s="2"/>
      <c r="F10" s="174">
        <f>'p&amp;l'!G27</f>
        <v>-1861</v>
      </c>
      <c r="G10" s="174">
        <f>'p&amp;l'!H27</f>
        <v>-1623</v>
      </c>
      <c r="I10" s="49" t="s">
        <v>181</v>
      </c>
      <c r="J10" s="106">
        <v>14</v>
      </c>
      <c r="K10" s="106"/>
      <c r="L10" s="106"/>
      <c r="M10" s="106">
        <v>2010</v>
      </c>
      <c r="N10" s="106">
        <v>2009</v>
      </c>
      <c r="O10" s="106" t="s">
        <v>186</v>
      </c>
      <c r="AR10" s="7"/>
      <c r="AS10" s="7"/>
    </row>
    <row r="11" spans="1:45" ht="15.75">
      <c r="A11" s="8" t="s">
        <v>157</v>
      </c>
      <c r="B11" s="8"/>
      <c r="C11" s="8"/>
      <c r="D11" s="8"/>
      <c r="E11" s="2"/>
      <c r="F11" s="174"/>
      <c r="G11" s="174"/>
      <c r="I11" s="49" t="s">
        <v>182</v>
      </c>
      <c r="J11" s="106">
        <v>2480</v>
      </c>
      <c r="K11" s="106"/>
      <c r="L11" s="106" t="s">
        <v>128</v>
      </c>
      <c r="M11" s="106">
        <f>'bs'!E19</f>
        <v>58</v>
      </c>
      <c r="N11" s="106">
        <v>2</v>
      </c>
      <c r="O11" s="106">
        <f>N11-N12-M11+M12</f>
        <v>-69</v>
      </c>
      <c r="P11" s="134" t="s">
        <v>341</v>
      </c>
      <c r="Q11">
        <v>6</v>
      </c>
      <c r="S11" s="113">
        <f>Q11+Q12+Q13+F26+F27-'p&amp;l'!G36+S35+'bs'!E11-'bs'!G11</f>
        <v>-1595</v>
      </c>
      <c r="AR11" s="7"/>
      <c r="AS11" s="7"/>
    </row>
    <row r="12" spans="1:45" ht="15.75">
      <c r="A12" s="8" t="s">
        <v>82</v>
      </c>
      <c r="B12" s="8"/>
      <c r="C12" s="8"/>
      <c r="D12" s="8"/>
      <c r="E12" s="2"/>
      <c r="F12" s="174">
        <v>3473</v>
      </c>
      <c r="G12" s="174">
        <v>3254</v>
      </c>
      <c r="I12" s="49" t="s">
        <v>183</v>
      </c>
      <c r="J12" s="106">
        <f>-'p&amp;l'!G25</f>
        <v>1889</v>
      </c>
      <c r="K12" s="106"/>
      <c r="L12" s="106" t="s">
        <v>185</v>
      </c>
      <c r="M12" s="106">
        <v>0</v>
      </c>
      <c r="N12" s="106">
        <v>13</v>
      </c>
      <c r="O12" s="106"/>
      <c r="P12" s="134" t="s">
        <v>337</v>
      </c>
      <c r="Q12">
        <v>2313</v>
      </c>
      <c r="AR12" s="7"/>
      <c r="AS12" s="7"/>
    </row>
    <row r="13" spans="1:17" ht="15.75">
      <c r="A13" s="8" t="s">
        <v>83</v>
      </c>
      <c r="B13" s="8"/>
      <c r="C13" s="8"/>
      <c r="D13" s="8"/>
      <c r="E13" s="2"/>
      <c r="F13" s="175">
        <v>1860</v>
      </c>
      <c r="G13" s="175">
        <v>1418</v>
      </c>
      <c r="I13" s="49" t="s">
        <v>184</v>
      </c>
      <c r="J13" s="106">
        <v>-9</v>
      </c>
      <c r="K13" s="106"/>
      <c r="L13" s="106"/>
      <c r="M13" s="106"/>
      <c r="N13" s="106"/>
      <c r="O13" s="107"/>
      <c r="P13" s="134" t="s">
        <v>338</v>
      </c>
      <c r="Q13" s="267">
        <v>-95</v>
      </c>
    </row>
    <row r="14" spans="1:17" ht="16.5" thickBot="1">
      <c r="A14" s="8"/>
      <c r="B14" s="8"/>
      <c r="C14" s="8"/>
      <c r="D14" s="8"/>
      <c r="E14" s="2"/>
      <c r="F14" s="113"/>
      <c r="G14" s="113"/>
      <c r="I14" s="49"/>
      <c r="J14" s="108">
        <f>SUM(J9:J13)</f>
        <v>4436</v>
      </c>
      <c r="K14" s="106"/>
      <c r="L14" s="106"/>
      <c r="M14" s="106"/>
      <c r="N14" s="106"/>
      <c r="O14" s="107"/>
      <c r="P14" s="134" t="s">
        <v>339</v>
      </c>
      <c r="Q14">
        <v>50</v>
      </c>
    </row>
    <row r="15" spans="1:18" ht="16.5" thickTop="1">
      <c r="A15" s="8" t="s">
        <v>158</v>
      </c>
      <c r="B15" s="8"/>
      <c r="C15" s="8"/>
      <c r="D15" s="8"/>
      <c r="E15" s="2"/>
      <c r="F15" s="174">
        <f>SUM(F10:F13)</f>
        <v>3472</v>
      </c>
      <c r="G15" s="174">
        <f>SUM(G10:G13)</f>
        <v>3049</v>
      </c>
      <c r="I15" s="49"/>
      <c r="J15" s="106"/>
      <c r="K15" s="106"/>
      <c r="L15" s="106"/>
      <c r="M15" s="106"/>
      <c r="N15" s="106"/>
      <c r="O15" s="107"/>
      <c r="P15" s="134" t="s">
        <v>340</v>
      </c>
      <c r="Q15" s="113">
        <f>-'p&amp;l'!G25</f>
        <v>1889</v>
      </c>
      <c r="R15" s="44">
        <f>Q12+Q13+Q14+Q11</f>
        <v>2274</v>
      </c>
    </row>
    <row r="16" spans="1:18" ht="15.75">
      <c r="A16" s="8" t="s">
        <v>159</v>
      </c>
      <c r="B16" s="8"/>
      <c r="C16" s="8"/>
      <c r="D16" s="8"/>
      <c r="E16" s="2"/>
      <c r="F16" s="174">
        <f>'bs'!G16+'bs'!G17+'bs'!G18-'bs'!E16-'bs'!E17-'bs'!E18</f>
        <v>998</v>
      </c>
      <c r="G16" s="174">
        <v>-2765</v>
      </c>
      <c r="H16" s="113">
        <f>'bs'!G16+'bs'!G17+'bs'!G18-'bs'!E16-'bs'!E17-'bs'!E18</f>
        <v>998</v>
      </c>
      <c r="I16" s="49"/>
      <c r="J16" s="106">
        <f>'bs'!G16+'bs'!G17+'bs'!G18-'bs'!E16-'bs'!E17-'bs'!E18-N11-J9</f>
        <v>934</v>
      </c>
      <c r="K16" s="106"/>
      <c r="L16" s="106"/>
      <c r="M16" s="106"/>
      <c r="N16" s="106"/>
      <c r="O16" s="107"/>
      <c r="P16" s="134" t="s">
        <v>184</v>
      </c>
      <c r="Q16">
        <v>-13</v>
      </c>
      <c r="R16" s="113">
        <f>Q15+Q16</f>
        <v>1876</v>
      </c>
    </row>
    <row r="17" spans="1:17" ht="15.75">
      <c r="A17" s="8" t="s">
        <v>160</v>
      </c>
      <c r="B17" s="8"/>
      <c r="C17" s="8"/>
      <c r="D17" s="8"/>
      <c r="E17" s="2"/>
      <c r="F17" s="175">
        <f>'bs'!E39+'bs'!E40-'bs'!G39-'bs'!G40</f>
        <v>-1739</v>
      </c>
      <c r="G17" s="175">
        <v>-1347</v>
      </c>
      <c r="H17" s="113">
        <f>'bs'!E39+'bs'!E40-'bs'!G39-'bs'!G40</f>
        <v>-1739</v>
      </c>
      <c r="J17" s="106">
        <f>'bs'!E39+'bs'!E40-'bs'!G39-'bs'!G40+N12</f>
        <v>-1726</v>
      </c>
      <c r="K17" s="106"/>
      <c r="L17" s="106"/>
      <c r="M17" s="106"/>
      <c r="N17" s="106"/>
      <c r="O17" s="107"/>
      <c r="P17" s="135"/>
      <c r="Q17" s="7"/>
    </row>
    <row r="18" spans="1:15" ht="15.75">
      <c r="A18" s="8" t="s">
        <v>334</v>
      </c>
      <c r="B18" s="8"/>
      <c r="C18" s="8"/>
      <c r="D18" s="8"/>
      <c r="E18" s="2"/>
      <c r="F18" s="174">
        <f>SUM(F15:F17)</f>
        <v>2731</v>
      </c>
      <c r="G18" s="174">
        <f>SUM(G15:G17)</f>
        <v>-1063</v>
      </c>
      <c r="J18" s="106"/>
      <c r="K18" s="106"/>
      <c r="L18" s="106"/>
      <c r="M18" s="106"/>
      <c r="N18" s="106"/>
      <c r="O18" s="106"/>
    </row>
    <row r="19" spans="1:7" ht="15.75">
      <c r="A19" s="8" t="s">
        <v>21</v>
      </c>
      <c r="B19" s="8"/>
      <c r="C19" s="8"/>
      <c r="D19" s="10"/>
      <c r="F19" s="174">
        <f>'p&amp;l'!G25</f>
        <v>-1889</v>
      </c>
      <c r="G19" s="174">
        <v>-1427</v>
      </c>
    </row>
    <row r="20" spans="1:9" ht="15.75">
      <c r="A20" s="8" t="s">
        <v>209</v>
      </c>
      <c r="B20" s="8"/>
      <c r="C20" s="8"/>
      <c r="D20" s="10"/>
      <c r="F20" s="175">
        <v>0</v>
      </c>
      <c r="G20" s="175">
        <v>-104</v>
      </c>
      <c r="I20" s="49"/>
    </row>
    <row r="21" spans="1:9" ht="15.75">
      <c r="A21" s="8" t="s">
        <v>367</v>
      </c>
      <c r="B21" s="8"/>
      <c r="C21" s="8"/>
      <c r="D21" s="10"/>
      <c r="F21" s="174">
        <f>+F20+F19+F18</f>
        <v>842</v>
      </c>
      <c r="G21" s="174">
        <f>+G20+G19+G18</f>
        <v>-2594</v>
      </c>
      <c r="I21" s="49"/>
    </row>
    <row r="22" spans="1:9" ht="15.75">
      <c r="A22" s="8"/>
      <c r="B22" s="8"/>
      <c r="C22" s="8"/>
      <c r="D22" s="10"/>
      <c r="F22" s="174"/>
      <c r="G22" s="174"/>
      <c r="I22" s="49"/>
    </row>
    <row r="23" spans="1:9" ht="15.75">
      <c r="A23" s="9" t="s">
        <v>22</v>
      </c>
      <c r="B23" s="8"/>
      <c r="C23" s="8"/>
      <c r="D23" s="10"/>
      <c r="F23" s="174"/>
      <c r="G23" s="174"/>
      <c r="I23" s="49"/>
    </row>
    <row r="24" spans="1:9" ht="15.75">
      <c r="A24" s="8" t="s">
        <v>123</v>
      </c>
      <c r="B24" s="8"/>
      <c r="C24" s="8"/>
      <c r="D24" s="10"/>
      <c r="F24" s="176">
        <v>29</v>
      </c>
      <c r="G24" s="180">
        <v>9</v>
      </c>
      <c r="I24" s="49"/>
    </row>
    <row r="25" spans="1:9" ht="15.75">
      <c r="A25" s="8" t="s">
        <v>223</v>
      </c>
      <c r="B25" s="8"/>
      <c r="C25" s="8"/>
      <c r="D25" s="10"/>
      <c r="F25" s="177">
        <v>-2195</v>
      </c>
      <c r="G25" s="185">
        <v>0</v>
      </c>
      <c r="H25" s="113">
        <f>'bs'!E20</f>
        <v>2195</v>
      </c>
      <c r="I25" s="49"/>
    </row>
    <row r="26" spans="1:16" s="7" customFormat="1" ht="15.75">
      <c r="A26" s="11" t="s">
        <v>203</v>
      </c>
      <c r="B26" s="11"/>
      <c r="C26" s="11"/>
      <c r="D26" s="95"/>
      <c r="F26" s="177">
        <v>2209</v>
      </c>
      <c r="G26" s="185">
        <v>699</v>
      </c>
      <c r="I26" s="49"/>
      <c r="J26" s="184"/>
      <c r="P26" s="135"/>
    </row>
    <row r="27" spans="1:9" ht="15.75">
      <c r="A27" s="8" t="s">
        <v>105</v>
      </c>
      <c r="B27" s="8"/>
      <c r="C27" s="8"/>
      <c r="D27" s="8"/>
      <c r="E27" s="2"/>
      <c r="F27" s="178">
        <v>-1419</v>
      </c>
      <c r="G27" s="182">
        <v>-1042</v>
      </c>
      <c r="H27" s="7"/>
      <c r="I27" s="49"/>
    </row>
    <row r="28" spans="1:9" ht="15.75">
      <c r="A28" s="8" t="s">
        <v>224</v>
      </c>
      <c r="B28" s="8"/>
      <c r="C28" s="8"/>
      <c r="D28" s="8"/>
      <c r="E28" s="2"/>
      <c r="F28" s="179">
        <f>SUM(F24:F27)</f>
        <v>-1376</v>
      </c>
      <c r="G28" s="179">
        <f>SUM(G24:G27)</f>
        <v>-334</v>
      </c>
      <c r="I28" s="49"/>
    </row>
    <row r="29" spans="1:9" ht="15.75">
      <c r="A29" s="8"/>
      <c r="B29" s="8"/>
      <c r="C29" s="8"/>
      <c r="D29" s="8"/>
      <c r="E29" s="2"/>
      <c r="F29" s="174"/>
      <c r="G29" s="174"/>
      <c r="I29" s="49"/>
    </row>
    <row r="30" spans="1:9" ht="15.75">
      <c r="A30" s="9" t="s">
        <v>23</v>
      </c>
      <c r="B30" s="8"/>
      <c r="C30" s="8"/>
      <c r="D30" s="8"/>
      <c r="E30" s="2"/>
      <c r="F30" s="174"/>
      <c r="G30" s="174"/>
      <c r="I30" s="49"/>
    </row>
    <row r="31" spans="1:9" ht="15.75">
      <c r="A31" s="8" t="s">
        <v>174</v>
      </c>
      <c r="B31" s="8"/>
      <c r="C31" s="8"/>
      <c r="D31" s="8"/>
      <c r="E31" s="2"/>
      <c r="F31" s="176">
        <v>-1524</v>
      </c>
      <c r="G31" s="180">
        <v>-696</v>
      </c>
      <c r="H31" s="7"/>
      <c r="I31" s="49"/>
    </row>
    <row r="32" spans="1:9" ht="15.75">
      <c r="A32" s="8" t="s">
        <v>133</v>
      </c>
      <c r="B32" s="8"/>
      <c r="C32" s="8"/>
      <c r="D32" s="8"/>
      <c r="E32" s="2"/>
      <c r="F32" s="181">
        <v>0</v>
      </c>
      <c r="G32" s="182">
        <v>5197</v>
      </c>
      <c r="H32" s="7"/>
      <c r="I32" s="49"/>
    </row>
    <row r="33" spans="1:9" ht="15.75">
      <c r="A33" s="8" t="s">
        <v>333</v>
      </c>
      <c r="B33" s="8"/>
      <c r="C33" s="8"/>
      <c r="D33" s="8"/>
      <c r="E33" s="2"/>
      <c r="F33" s="179">
        <f>SUM(F31:F32)</f>
        <v>-1524</v>
      </c>
      <c r="G33" s="179">
        <f>SUM(G31:G32)</f>
        <v>4501</v>
      </c>
      <c r="H33" s="7"/>
      <c r="I33" s="49"/>
    </row>
    <row r="34" spans="6:19" ht="15">
      <c r="F34" s="174"/>
      <c r="G34" s="174"/>
      <c r="I34" s="6"/>
      <c r="J34" s="105" t="s">
        <v>93</v>
      </c>
      <c r="K34" t="s">
        <v>93</v>
      </c>
      <c r="Q34" s="268" t="s">
        <v>342</v>
      </c>
      <c r="S34" s="106">
        <v>58</v>
      </c>
    </row>
    <row r="35" spans="1:19" ht="15.75">
      <c r="A35" s="8" t="s">
        <v>60</v>
      </c>
      <c r="B35" s="8"/>
      <c r="C35" s="8"/>
      <c r="D35" s="8"/>
      <c r="E35" s="2"/>
      <c r="F35" s="174">
        <v>-438</v>
      </c>
      <c r="G35" s="174">
        <v>-63</v>
      </c>
      <c r="I35" s="49"/>
      <c r="K35" t="s">
        <v>93</v>
      </c>
      <c r="Q35" s="269" t="s">
        <v>343</v>
      </c>
      <c r="S35" s="106">
        <v>-471</v>
      </c>
    </row>
    <row r="36" spans="1:19" ht="15.75">
      <c r="A36" s="8"/>
      <c r="B36" s="8"/>
      <c r="C36" s="8"/>
      <c r="D36" s="8" t="s">
        <v>1</v>
      </c>
      <c r="E36" s="2"/>
      <c r="F36" s="175"/>
      <c r="G36" s="175"/>
      <c r="I36" s="49"/>
      <c r="S36" s="88">
        <f>SUM(S34:S35)</f>
        <v>-413</v>
      </c>
    </row>
    <row r="37" spans="1:9" ht="15.75">
      <c r="A37" s="15" t="s">
        <v>332</v>
      </c>
      <c r="B37" s="11"/>
      <c r="C37" s="11"/>
      <c r="D37" s="11"/>
      <c r="E37" s="6"/>
      <c r="F37" s="179">
        <f>+F35+F33+F28+F21</f>
        <v>-2496</v>
      </c>
      <c r="G37" s="179">
        <f>+G35+G33+G28+G21</f>
        <v>1510</v>
      </c>
      <c r="H37" s="88"/>
      <c r="I37" s="49"/>
    </row>
    <row r="38" spans="1:9" ht="15.75">
      <c r="A38" s="11" t="s">
        <v>24</v>
      </c>
      <c r="B38" s="11"/>
      <c r="C38" s="11"/>
      <c r="D38" s="11"/>
      <c r="E38" s="6"/>
      <c r="F38" s="175">
        <v>3756</v>
      </c>
      <c r="G38" s="175">
        <v>3694</v>
      </c>
      <c r="H38" s="88"/>
      <c r="I38" s="49"/>
    </row>
    <row r="39" spans="1:17" ht="16.5" thickBot="1">
      <c r="A39" s="11" t="s">
        <v>25</v>
      </c>
      <c r="B39" s="11"/>
      <c r="C39" s="11"/>
      <c r="D39" s="11"/>
      <c r="E39" s="6"/>
      <c r="F39" s="183">
        <f>+F38+F37</f>
        <v>1260</v>
      </c>
      <c r="G39" s="183">
        <f>+G38+G37</f>
        <v>5204</v>
      </c>
      <c r="H39" s="88"/>
      <c r="I39" s="49"/>
      <c r="P39" s="88">
        <f>F39-F44</f>
        <v>0</v>
      </c>
      <c r="Q39" s="113">
        <f>G39-G44</f>
        <v>0</v>
      </c>
    </row>
    <row r="40" spans="1:9" ht="16.5" thickTop="1">
      <c r="A40" s="11"/>
      <c r="B40" s="11"/>
      <c r="C40" s="11"/>
      <c r="D40" s="11"/>
      <c r="E40" s="6"/>
      <c r="F40" s="179"/>
      <c r="G40" s="179"/>
      <c r="I40" s="49"/>
    </row>
    <row r="41" spans="1:9" ht="15.75">
      <c r="A41" s="15" t="s">
        <v>125</v>
      </c>
      <c r="B41" s="11"/>
      <c r="C41" s="11"/>
      <c r="D41" s="11"/>
      <c r="E41" s="6"/>
      <c r="F41" s="179"/>
      <c r="G41" s="179"/>
      <c r="I41" s="49"/>
    </row>
    <row r="42" spans="1:9" ht="15.75">
      <c r="A42" s="11" t="s">
        <v>26</v>
      </c>
      <c r="B42" s="11"/>
      <c r="C42" s="11"/>
      <c r="D42" s="11"/>
      <c r="E42" s="6"/>
      <c r="F42" s="179">
        <f>'bs'!E21</f>
        <v>1525</v>
      </c>
      <c r="G42" s="165">
        <v>5437</v>
      </c>
      <c r="I42" s="49"/>
    </row>
    <row r="43" spans="1:9" ht="15.75">
      <c r="A43" s="11" t="s">
        <v>175</v>
      </c>
      <c r="B43" s="11"/>
      <c r="C43" s="11"/>
      <c r="D43" s="11"/>
      <c r="E43" s="6"/>
      <c r="F43" s="175">
        <v>-265</v>
      </c>
      <c r="G43" s="175">
        <v>-233</v>
      </c>
      <c r="I43" s="49"/>
    </row>
    <row r="44" spans="1:9" ht="16.5" thickBot="1">
      <c r="A44" s="11"/>
      <c r="B44" s="11"/>
      <c r="C44" s="11"/>
      <c r="D44" s="11"/>
      <c r="E44" s="6"/>
      <c r="F44" s="183">
        <f>+F43+F42</f>
        <v>1260</v>
      </c>
      <c r="G44" s="183">
        <f>+G43+G42</f>
        <v>5204</v>
      </c>
      <c r="I44" s="49"/>
    </row>
    <row r="45" spans="1:9" ht="16.5" thickTop="1">
      <c r="A45" s="11"/>
      <c r="B45" s="11"/>
      <c r="C45" s="11"/>
      <c r="D45" s="11"/>
      <c r="E45" s="6"/>
      <c r="F45" s="179"/>
      <c r="G45" s="179"/>
      <c r="I45" s="49"/>
    </row>
    <row r="46" spans="1:9" ht="15.75">
      <c r="A46" s="11"/>
      <c r="B46" s="11"/>
      <c r="C46" s="11"/>
      <c r="D46" s="11"/>
      <c r="E46" s="6"/>
      <c r="F46" s="179"/>
      <c r="G46" s="179"/>
      <c r="I46" s="49"/>
    </row>
    <row r="47" spans="1:9" ht="15.75">
      <c r="A47" s="11"/>
      <c r="B47" s="11"/>
      <c r="C47" s="11"/>
      <c r="D47" s="11"/>
      <c r="E47" s="6"/>
      <c r="F47" s="179"/>
      <c r="G47" s="179"/>
      <c r="I47" s="49"/>
    </row>
    <row r="48" spans="1:9" ht="15.75">
      <c r="A48" s="11"/>
      <c r="B48" s="11"/>
      <c r="C48" s="11"/>
      <c r="D48" s="11"/>
      <c r="E48" s="6"/>
      <c r="F48" s="179"/>
      <c r="G48" s="179"/>
      <c r="I48" s="49"/>
    </row>
    <row r="49" spans="1:9" ht="15.75">
      <c r="A49" s="11"/>
      <c r="B49" s="11"/>
      <c r="C49" s="11"/>
      <c r="D49" s="11"/>
      <c r="E49" s="6"/>
      <c r="F49" s="179"/>
      <c r="G49" s="179"/>
      <c r="I49" s="49"/>
    </row>
    <row r="50" spans="1:9" ht="16.5" customHeight="1">
      <c r="A50" s="308" t="s">
        <v>217</v>
      </c>
      <c r="B50" s="308"/>
      <c r="C50" s="308"/>
      <c r="D50" s="308"/>
      <c r="E50" s="308"/>
      <c r="F50" s="308"/>
      <c r="G50" s="308"/>
      <c r="H50" s="102"/>
      <c r="I50" s="102"/>
    </row>
    <row r="51" spans="1:9" ht="16.5" customHeight="1">
      <c r="A51" s="308"/>
      <c r="B51" s="308"/>
      <c r="C51" s="308"/>
      <c r="D51" s="308"/>
      <c r="E51" s="308"/>
      <c r="F51" s="308"/>
      <c r="G51" s="308"/>
      <c r="H51" s="102"/>
      <c r="I51" s="102"/>
    </row>
    <row r="52" spans="1:9" ht="16.5" customHeight="1">
      <c r="A52" s="142"/>
      <c r="B52" s="142"/>
      <c r="C52" s="142"/>
      <c r="D52" s="142"/>
      <c r="E52" s="142"/>
      <c r="F52" s="142"/>
      <c r="G52" s="142"/>
      <c r="H52" s="102"/>
      <c r="I52" s="102"/>
    </row>
    <row r="53" ht="15">
      <c r="G53" s="114" t="s">
        <v>313</v>
      </c>
    </row>
    <row r="54" spans="1:7" ht="15.75">
      <c r="A54" s="11"/>
      <c r="B54" s="11"/>
      <c r="C54" s="11"/>
      <c r="D54" s="11"/>
      <c r="E54" s="6"/>
      <c r="F54" s="7"/>
      <c r="G54" s="21"/>
    </row>
    <row r="58" spans="1:7" ht="15.75">
      <c r="A58" s="11"/>
      <c r="B58" s="11"/>
      <c r="C58" s="11"/>
      <c r="D58" s="11"/>
      <c r="E58" s="6"/>
      <c r="F58" s="7"/>
      <c r="G58" s="21"/>
    </row>
    <row r="61" spans="1:7" ht="15.75">
      <c r="A61" s="11"/>
      <c r="B61" s="11"/>
      <c r="C61" s="11"/>
      <c r="D61" s="11"/>
      <c r="E61" s="6"/>
      <c r="F61" s="7"/>
      <c r="G61" s="21"/>
    </row>
    <row r="62" spans="1:7" ht="15.75">
      <c r="A62" s="11"/>
      <c r="B62" s="11"/>
      <c r="C62" s="11"/>
      <c r="D62" s="11"/>
      <c r="E62" s="6"/>
      <c r="F62" s="7"/>
      <c r="G62" s="21"/>
    </row>
    <row r="63" spans="1:7" ht="15.75">
      <c r="A63" s="11"/>
      <c r="B63" s="11"/>
      <c r="C63" s="11"/>
      <c r="D63" s="11"/>
      <c r="E63" s="6"/>
      <c r="F63" s="7"/>
      <c r="G63" s="22"/>
    </row>
    <row r="64" spans="1:7" ht="15.75">
      <c r="A64" s="11"/>
      <c r="B64" s="11"/>
      <c r="C64" s="11"/>
      <c r="D64" s="11"/>
      <c r="E64" s="6"/>
      <c r="F64" s="7"/>
      <c r="G64" s="21"/>
    </row>
    <row r="65" spans="1:8" ht="15.75">
      <c r="A65" s="11"/>
      <c r="B65" s="11"/>
      <c r="C65" s="11"/>
      <c r="D65" s="11"/>
      <c r="E65" s="6"/>
      <c r="F65" s="7"/>
      <c r="G65" s="7"/>
      <c r="H65" s="21"/>
    </row>
    <row r="66" spans="1:8" ht="15.75">
      <c r="A66" s="11"/>
      <c r="B66" s="11"/>
      <c r="C66" s="11"/>
      <c r="D66" s="11"/>
      <c r="E66" s="6"/>
      <c r="F66" s="7"/>
      <c r="G66" s="7"/>
      <c r="H66" s="21"/>
    </row>
    <row r="67" spans="1:8" ht="15.75">
      <c r="A67" s="15"/>
      <c r="B67" s="11"/>
      <c r="C67" s="11"/>
      <c r="D67" s="11"/>
      <c r="E67" s="6"/>
      <c r="F67" s="7"/>
      <c r="G67" s="7"/>
      <c r="H67" s="22"/>
    </row>
    <row r="68" spans="1:8" ht="15.75">
      <c r="A68" s="15"/>
      <c r="B68" s="11"/>
      <c r="C68" s="11"/>
      <c r="D68" s="11"/>
      <c r="E68" s="6"/>
      <c r="F68" s="7"/>
      <c r="G68" s="7"/>
      <c r="H68" s="21"/>
    </row>
    <row r="69" spans="1:8" ht="12.75">
      <c r="A69" s="7"/>
      <c r="B69" s="7"/>
      <c r="C69" s="7"/>
      <c r="D69" s="7"/>
      <c r="E69" s="7"/>
      <c r="F69" s="7"/>
      <c r="G69" s="7"/>
      <c r="H69" s="21"/>
    </row>
    <row r="70" spans="1:8" ht="15.75">
      <c r="A70" s="15"/>
      <c r="B70" s="11"/>
      <c r="C70" s="11"/>
      <c r="D70" s="11"/>
      <c r="E70" s="6"/>
      <c r="F70" s="7"/>
      <c r="G70" s="7"/>
      <c r="H70" s="21"/>
    </row>
    <row r="71" spans="1:8" ht="15.75">
      <c r="A71" s="11"/>
      <c r="B71" s="11"/>
      <c r="C71" s="11"/>
      <c r="D71" s="11"/>
      <c r="E71" s="6"/>
      <c r="F71" s="7"/>
      <c r="G71" s="7"/>
      <c r="H71" s="21"/>
    </row>
    <row r="72" spans="1:8" ht="15.75">
      <c r="A72" s="15"/>
      <c r="B72" s="11"/>
      <c r="C72" s="11"/>
      <c r="D72" s="11"/>
      <c r="E72" s="6"/>
      <c r="F72" s="7"/>
      <c r="G72" s="7"/>
      <c r="H72" s="23"/>
    </row>
    <row r="73" spans="1:8" ht="15.75">
      <c r="A73" s="11"/>
      <c r="B73" s="11"/>
      <c r="C73" s="11"/>
      <c r="D73" s="11"/>
      <c r="E73" s="6"/>
      <c r="F73" s="7"/>
      <c r="G73" s="7"/>
      <c r="H73" s="21"/>
    </row>
    <row r="74" spans="1:8" ht="15.75">
      <c r="A74" s="15"/>
      <c r="B74" s="11"/>
      <c r="C74" s="11"/>
      <c r="D74" s="11"/>
      <c r="E74" s="6"/>
      <c r="F74" s="7"/>
      <c r="G74" s="7"/>
      <c r="H74" s="21"/>
    </row>
    <row r="75" spans="1:8" ht="15.75">
      <c r="A75" s="11"/>
      <c r="B75" s="11"/>
      <c r="C75" s="11"/>
      <c r="D75" s="11"/>
      <c r="E75" s="6"/>
      <c r="F75" s="7"/>
      <c r="G75" s="7"/>
      <c r="H75" s="21"/>
    </row>
    <row r="76" spans="1:8" ht="15.75">
      <c r="A76" s="11"/>
      <c r="B76" s="11"/>
      <c r="C76" s="11"/>
      <c r="D76" s="11"/>
      <c r="E76" s="6"/>
      <c r="F76" s="7"/>
      <c r="G76" s="7"/>
      <c r="H76" s="21"/>
    </row>
    <row r="77" spans="1:8" ht="15.75">
      <c r="A77" s="11"/>
      <c r="B77" s="11"/>
      <c r="C77" s="11"/>
      <c r="D77" s="11"/>
      <c r="E77" s="6"/>
      <c r="F77" s="7"/>
      <c r="G77" s="7"/>
      <c r="H77" s="21"/>
    </row>
    <row r="78" spans="1:8" ht="15.75">
      <c r="A78" s="11"/>
      <c r="B78" s="7"/>
      <c r="C78" s="7"/>
      <c r="D78" s="7"/>
      <c r="E78" s="7"/>
      <c r="F78" s="7"/>
      <c r="G78" s="7"/>
      <c r="H78" s="7"/>
    </row>
  </sheetData>
  <sheetProtection/>
  <mergeCells count="1">
    <mergeCell ref="A50:G51"/>
  </mergeCells>
  <printOptions/>
  <pageMargins left="1.25" right="0" top="0.5" bottom="0.33" header="0.5" footer="0.5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29"/>
  <sheetViews>
    <sheetView view="pageBreakPreview" zoomScale="130" zoomScaleNormal="145" zoomScaleSheetLayoutView="130" zoomScalePageLayoutView="85" workbookViewId="0" topLeftCell="A1">
      <selection activeCell="A5" sqref="A5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11.28125" style="0" customWidth="1"/>
    <col min="4" max="4" width="10.57421875" style="0" customWidth="1"/>
    <col min="5" max="5" width="10.00390625" style="0" customWidth="1"/>
    <col min="6" max="6" width="11.7109375" style="0" customWidth="1"/>
    <col min="7" max="7" width="9.7109375" style="0" customWidth="1"/>
    <col min="8" max="9" width="8.00390625" style="0" bestFit="1" customWidth="1"/>
    <col min="10" max="10" width="3.7109375" style="0" bestFit="1" customWidth="1"/>
  </cols>
  <sheetData>
    <row r="2" ht="19.5">
      <c r="B2" s="18" t="s">
        <v>59</v>
      </c>
    </row>
    <row r="3" ht="12.75">
      <c r="B3" s="29" t="s">
        <v>88</v>
      </c>
    </row>
    <row r="4" ht="12.75">
      <c r="B4" s="19"/>
    </row>
    <row r="5" ht="14.25">
      <c r="A5" s="1" t="s">
        <v>322</v>
      </c>
    </row>
    <row r="6" ht="12.75">
      <c r="B6" s="29"/>
    </row>
    <row r="7" spans="1:8" ht="18.75">
      <c r="A7" s="17" t="s">
        <v>103</v>
      </c>
      <c r="C7" s="17"/>
      <c r="D7" s="17"/>
      <c r="E7" s="17"/>
      <c r="F7" s="17"/>
      <c r="G7" s="17"/>
      <c r="H7" s="17"/>
    </row>
    <row r="8" spans="1:8" ht="18.75" customHeight="1">
      <c r="A8" s="17" t="s">
        <v>104</v>
      </c>
      <c r="C8" s="14"/>
      <c r="D8" s="14"/>
      <c r="E8" s="14"/>
      <c r="F8" s="14"/>
      <c r="G8" s="14"/>
      <c r="H8" s="14"/>
    </row>
    <row r="10" spans="1:6" ht="12.75">
      <c r="A10" s="29" t="s">
        <v>12</v>
      </c>
      <c r="B10" s="29" t="s">
        <v>176</v>
      </c>
      <c r="F10" s="28"/>
    </row>
    <row r="11" spans="1:6" ht="8.25" customHeight="1">
      <c r="A11" s="28"/>
      <c r="B11" s="28"/>
      <c r="F11" s="28"/>
    </row>
    <row r="12" spans="1:6" ht="12.75">
      <c r="A12" s="28"/>
      <c r="B12" s="28" t="s">
        <v>161</v>
      </c>
      <c r="F12" s="28"/>
    </row>
    <row r="13" spans="1:6" ht="12.75">
      <c r="A13" s="28"/>
      <c r="B13" s="28" t="s">
        <v>162</v>
      </c>
      <c r="F13" s="28"/>
    </row>
    <row r="14" spans="1:6" ht="12.75">
      <c r="A14" s="28"/>
      <c r="B14" s="28" t="s">
        <v>323</v>
      </c>
      <c r="F14" s="28"/>
    </row>
    <row r="15" spans="1:6" ht="8.25" customHeight="1">
      <c r="A15" s="28"/>
      <c r="B15" s="28"/>
      <c r="F15" s="28"/>
    </row>
    <row r="16" spans="1:6" ht="12.75">
      <c r="A16" s="28"/>
      <c r="B16" s="28" t="s">
        <v>163</v>
      </c>
      <c r="F16" s="28"/>
    </row>
    <row r="17" spans="1:6" ht="12.75">
      <c r="A17" s="28"/>
      <c r="B17" s="28" t="s">
        <v>324</v>
      </c>
      <c r="F17" s="28"/>
    </row>
    <row r="18" spans="1:6" ht="12.75">
      <c r="A18" s="28"/>
      <c r="B18" s="28" t="s">
        <v>228</v>
      </c>
      <c r="F18" s="28"/>
    </row>
    <row r="19" spans="1:6" s="7" customFormat="1" ht="8.25" customHeight="1">
      <c r="A19" s="46"/>
      <c r="B19" s="46"/>
      <c r="F19" s="46"/>
    </row>
    <row r="20" spans="1:6" ht="12.75">
      <c r="A20" s="28"/>
      <c r="B20" s="29" t="s">
        <v>164</v>
      </c>
      <c r="F20" s="29" t="s">
        <v>165</v>
      </c>
    </row>
    <row r="21" spans="1:6" ht="12.75">
      <c r="A21" s="28"/>
      <c r="B21" s="28" t="s">
        <v>231</v>
      </c>
      <c r="F21" s="186" t="s">
        <v>240</v>
      </c>
    </row>
    <row r="22" spans="1:6" ht="12.75">
      <c r="A22" s="28"/>
      <c r="B22" s="28" t="s">
        <v>229</v>
      </c>
      <c r="F22" s="186" t="s">
        <v>241</v>
      </c>
    </row>
    <row r="23" spans="1:6" ht="12.75">
      <c r="A23" s="28"/>
      <c r="B23" s="28" t="s">
        <v>230</v>
      </c>
      <c r="F23" s="186" t="s">
        <v>241</v>
      </c>
    </row>
    <row r="24" spans="1:6" ht="12.75">
      <c r="A24" s="28"/>
      <c r="B24" s="28" t="s">
        <v>232</v>
      </c>
      <c r="F24" s="186" t="s">
        <v>241</v>
      </c>
    </row>
    <row r="25" spans="1:6" ht="12.75">
      <c r="A25" s="28"/>
      <c r="B25" s="28" t="s">
        <v>233</v>
      </c>
      <c r="F25" s="186" t="s">
        <v>241</v>
      </c>
    </row>
    <row r="26" spans="1:6" ht="12.75">
      <c r="A26" s="28"/>
      <c r="B26" s="28" t="s">
        <v>234</v>
      </c>
      <c r="F26" s="186" t="s">
        <v>241</v>
      </c>
    </row>
    <row r="27" spans="1:6" ht="12.75">
      <c r="A27" s="28"/>
      <c r="B27" s="28" t="s">
        <v>235</v>
      </c>
      <c r="F27" s="186" t="s">
        <v>241</v>
      </c>
    </row>
    <row r="28" spans="1:6" ht="12.75">
      <c r="A28" s="28"/>
      <c r="B28" s="28" t="s">
        <v>236</v>
      </c>
      <c r="F28" s="186" t="s">
        <v>241</v>
      </c>
    </row>
    <row r="29" spans="1:6" ht="12.75">
      <c r="A29" s="28"/>
      <c r="B29" s="28" t="s">
        <v>237</v>
      </c>
      <c r="F29" s="186" t="s">
        <v>241</v>
      </c>
    </row>
    <row r="30" spans="1:6" ht="12.75">
      <c r="A30" s="28"/>
      <c r="B30" s="28" t="s">
        <v>238</v>
      </c>
      <c r="F30" s="186" t="s">
        <v>241</v>
      </c>
    </row>
    <row r="31" spans="1:6" ht="12.75">
      <c r="A31" s="28"/>
      <c r="B31" s="28" t="s">
        <v>239</v>
      </c>
      <c r="F31" s="186" t="s">
        <v>241</v>
      </c>
    </row>
    <row r="32" spans="1:6" ht="12.75">
      <c r="A32" s="28"/>
      <c r="B32" s="28" t="s">
        <v>242</v>
      </c>
      <c r="F32" s="186" t="s">
        <v>257</v>
      </c>
    </row>
    <row r="33" spans="1:6" ht="12.75">
      <c r="A33" s="28"/>
      <c r="B33" s="28" t="s">
        <v>243</v>
      </c>
      <c r="F33" s="186" t="s">
        <v>257</v>
      </c>
    </row>
    <row r="34" spans="1:6" ht="12.75">
      <c r="A34" s="28"/>
      <c r="B34" s="28" t="s">
        <v>244</v>
      </c>
      <c r="F34" s="186" t="s">
        <v>257</v>
      </c>
    </row>
    <row r="35" spans="1:6" ht="12.75">
      <c r="A35" s="28"/>
      <c r="B35" s="28" t="s">
        <v>245</v>
      </c>
      <c r="F35" s="186" t="s">
        <v>257</v>
      </c>
    </row>
    <row r="36" spans="1:6" ht="12.75">
      <c r="A36" s="28"/>
      <c r="B36" s="28" t="s">
        <v>246</v>
      </c>
      <c r="F36" s="186" t="s">
        <v>257</v>
      </c>
    </row>
    <row r="37" spans="1:6" ht="12.75">
      <c r="A37" s="28"/>
      <c r="B37" s="28" t="s">
        <v>247</v>
      </c>
      <c r="F37" s="186" t="s">
        <v>257</v>
      </c>
    </row>
    <row r="38" spans="1:6" ht="12.75">
      <c r="A38" s="28"/>
      <c r="B38" s="28" t="s">
        <v>248</v>
      </c>
      <c r="F38" s="186" t="s">
        <v>257</v>
      </c>
    </row>
    <row r="39" spans="1:6" ht="12.75">
      <c r="A39" s="28"/>
      <c r="B39" s="28" t="s">
        <v>249</v>
      </c>
      <c r="F39" s="186" t="s">
        <v>257</v>
      </c>
    </row>
    <row r="40" spans="1:6" ht="12.75">
      <c r="A40" s="28"/>
      <c r="B40" s="28" t="s">
        <v>250</v>
      </c>
      <c r="F40" s="186" t="s">
        <v>257</v>
      </c>
    </row>
    <row r="41" spans="1:6" ht="12.75">
      <c r="A41" s="28"/>
      <c r="B41" s="28" t="s">
        <v>251</v>
      </c>
      <c r="F41" s="186" t="s">
        <v>257</v>
      </c>
    </row>
    <row r="42" spans="1:6" ht="12.75">
      <c r="A42" s="28"/>
      <c r="B42" s="28" t="s">
        <v>252</v>
      </c>
      <c r="F42" s="186" t="s">
        <v>257</v>
      </c>
    </row>
    <row r="43" spans="1:6" ht="12.75">
      <c r="A43" s="28"/>
      <c r="B43" s="28" t="s">
        <v>253</v>
      </c>
      <c r="F43" s="186" t="s">
        <v>257</v>
      </c>
    </row>
    <row r="44" spans="1:6" ht="12.75">
      <c r="A44" s="28"/>
      <c r="B44" s="28" t="s">
        <v>254</v>
      </c>
      <c r="F44" s="186" t="s">
        <v>257</v>
      </c>
    </row>
    <row r="45" spans="1:6" ht="12.75">
      <c r="A45" s="28"/>
      <c r="B45" s="28" t="s">
        <v>255</v>
      </c>
      <c r="F45" s="186" t="s">
        <v>257</v>
      </c>
    </row>
    <row r="46" spans="1:6" ht="12.75">
      <c r="A46" s="28"/>
      <c r="B46" s="28" t="s">
        <v>256</v>
      </c>
      <c r="F46" s="186" t="s">
        <v>257</v>
      </c>
    </row>
    <row r="47" spans="1:6" ht="8.25" customHeight="1">
      <c r="A47" s="28"/>
      <c r="F47" s="28"/>
    </row>
    <row r="48" spans="1:6" ht="12.75">
      <c r="A48" s="28"/>
      <c r="B48" s="187" t="s">
        <v>258</v>
      </c>
      <c r="F48" s="28"/>
    </row>
    <row r="49" spans="1:6" ht="12.75">
      <c r="A49" s="28"/>
      <c r="B49" s="187" t="s">
        <v>259</v>
      </c>
      <c r="F49" s="28"/>
    </row>
    <row r="50" spans="1:6" ht="12.75">
      <c r="A50" s="28"/>
      <c r="B50" s="187"/>
      <c r="F50" s="28"/>
    </row>
    <row r="51" spans="1:5" ht="12.75">
      <c r="A51" s="29" t="s">
        <v>13</v>
      </c>
      <c r="B51" s="29" t="s">
        <v>188</v>
      </c>
      <c r="C51" s="29"/>
      <c r="D51" s="29"/>
      <c r="E51" s="28"/>
    </row>
    <row r="52" spans="1:2" ht="12.75">
      <c r="A52" s="28"/>
      <c r="B52" s="28"/>
    </row>
    <row r="53" spans="1:2" ht="12.75">
      <c r="A53" s="28"/>
      <c r="B53" s="28" t="s">
        <v>260</v>
      </c>
    </row>
    <row r="54" spans="1:2" ht="12.75">
      <c r="A54" s="28"/>
      <c r="B54" s="28" t="s">
        <v>325</v>
      </c>
    </row>
    <row r="55" spans="1:2" ht="12.75">
      <c r="A55" s="28"/>
      <c r="B55" s="28"/>
    </row>
    <row r="56" spans="1:4" ht="12.75">
      <c r="A56" s="29" t="s">
        <v>14</v>
      </c>
      <c r="B56" s="29" t="s">
        <v>62</v>
      </c>
      <c r="C56" s="19"/>
      <c r="D56" s="19"/>
    </row>
    <row r="57" spans="1:2" ht="12.75">
      <c r="A57" s="28"/>
      <c r="B57" s="28"/>
    </row>
    <row r="58" spans="1:6" ht="12.75">
      <c r="A58" s="28"/>
      <c r="B58" s="64" t="s">
        <v>189</v>
      </c>
      <c r="C58" s="65"/>
      <c r="D58" s="65"/>
      <c r="E58" s="65"/>
      <c r="F58" s="65"/>
    </row>
    <row r="59" spans="1:6" ht="12.75">
      <c r="A59" s="28"/>
      <c r="B59" s="64" t="s">
        <v>190</v>
      </c>
      <c r="C59" s="65"/>
      <c r="D59" s="65"/>
      <c r="E59" s="65"/>
      <c r="F59" s="65"/>
    </row>
    <row r="60" spans="1:6" ht="12.75">
      <c r="A60" s="28"/>
      <c r="B60" s="64"/>
      <c r="C60" s="65"/>
      <c r="D60" s="65"/>
      <c r="E60" s="65"/>
      <c r="F60" s="65"/>
    </row>
    <row r="61" spans="1:2" ht="12.75">
      <c r="A61" s="29" t="s">
        <v>15</v>
      </c>
      <c r="B61" s="29" t="s">
        <v>16</v>
      </c>
    </row>
    <row r="63" spans="1:6" ht="12.75">
      <c r="A63" s="28"/>
      <c r="B63" s="64" t="s">
        <v>178</v>
      </c>
      <c r="C63" s="65"/>
      <c r="D63" s="65"/>
      <c r="E63" s="65"/>
      <c r="F63" s="65"/>
    </row>
    <row r="64" spans="1:6" ht="12.75">
      <c r="A64" s="28"/>
      <c r="B64" s="64" t="s">
        <v>261</v>
      </c>
      <c r="C64" s="65"/>
      <c r="D64" s="65"/>
      <c r="E64" s="65"/>
      <c r="F64" s="65"/>
    </row>
    <row r="65" spans="1:6" ht="12.75">
      <c r="A65" s="28"/>
      <c r="B65" s="64"/>
      <c r="C65" s="65"/>
      <c r="D65" s="65"/>
      <c r="E65" s="65"/>
      <c r="F65" s="65"/>
    </row>
    <row r="66" spans="1:6" ht="12.75">
      <c r="A66" s="28"/>
      <c r="B66" s="64"/>
      <c r="C66" s="65"/>
      <c r="D66" s="65"/>
      <c r="E66" s="65"/>
      <c r="F66" s="65"/>
    </row>
    <row r="67" spans="1:6" ht="12.75">
      <c r="A67" s="28"/>
      <c r="B67" s="28"/>
      <c r="F67" s="48" t="s">
        <v>314</v>
      </c>
    </row>
    <row r="69" spans="1:6" ht="12.75">
      <c r="A69" s="29" t="s">
        <v>17</v>
      </c>
      <c r="B69" s="29" t="s">
        <v>18</v>
      </c>
      <c r="C69" s="19"/>
      <c r="D69" s="19"/>
      <c r="E69" s="19"/>
      <c r="F69" s="19"/>
    </row>
    <row r="70" spans="2:6" s="65" customFormat="1" ht="7.5" customHeight="1">
      <c r="B70" s="157"/>
      <c r="C70" s="199"/>
      <c r="D70" s="200"/>
      <c r="E70" s="199"/>
      <c r="F70" s="200"/>
    </row>
    <row r="71" spans="1:2" ht="12.75">
      <c r="A71" s="28"/>
      <c r="B71" s="28" t="s">
        <v>262</v>
      </c>
    </row>
    <row r="72" spans="1:2" ht="12.75">
      <c r="A72" s="28"/>
      <c r="B72" s="28" t="s">
        <v>263</v>
      </c>
    </row>
    <row r="73" spans="1:2" ht="12.75">
      <c r="A73" s="28"/>
      <c r="B73" s="28"/>
    </row>
    <row r="74" spans="1:4" ht="12.75">
      <c r="A74" s="29" t="s">
        <v>19</v>
      </c>
      <c r="B74" s="29" t="s">
        <v>20</v>
      </c>
      <c r="C74" s="19"/>
      <c r="D74" s="19"/>
    </row>
    <row r="75" spans="2:6" s="65" customFormat="1" ht="7.5" customHeight="1">
      <c r="B75" s="157"/>
      <c r="C75" s="199"/>
      <c r="D75" s="200"/>
      <c r="E75" s="199"/>
      <c r="F75" s="200"/>
    </row>
    <row r="76" spans="1:2" ht="12.75">
      <c r="A76" s="28"/>
      <c r="B76" s="28" t="s">
        <v>264</v>
      </c>
    </row>
    <row r="77" spans="1:2" ht="12.75">
      <c r="A77" s="28"/>
      <c r="B77" s="28" t="s">
        <v>265</v>
      </c>
    </row>
    <row r="78" spans="1:2" ht="12.75">
      <c r="A78" s="28"/>
      <c r="B78" s="28"/>
    </row>
    <row r="79" spans="1:2" ht="12.75">
      <c r="A79" s="29" t="s">
        <v>27</v>
      </c>
      <c r="B79" s="29" t="s">
        <v>28</v>
      </c>
    </row>
    <row r="80" spans="2:6" s="65" customFormat="1" ht="7.5" customHeight="1">
      <c r="B80" s="157"/>
      <c r="C80" s="199"/>
      <c r="D80" s="200"/>
      <c r="E80" s="199"/>
      <c r="F80" s="200"/>
    </row>
    <row r="81" spans="1:2" ht="12.75">
      <c r="A81" s="28"/>
      <c r="B81" s="28" t="s">
        <v>266</v>
      </c>
    </row>
    <row r="83" spans="1:9" ht="14.25" customHeight="1">
      <c r="A83" s="29" t="s">
        <v>29</v>
      </c>
      <c r="B83" s="66" t="s">
        <v>30</v>
      </c>
      <c r="C83" s="73" t="s">
        <v>1</v>
      </c>
      <c r="D83" s="65"/>
      <c r="E83" s="65"/>
      <c r="F83" s="65"/>
      <c r="I83" s="48"/>
    </row>
    <row r="84" spans="2:6" s="65" customFormat="1" ht="7.5" customHeight="1">
      <c r="B84" s="157"/>
      <c r="C84" s="199"/>
      <c r="D84" s="200"/>
      <c r="E84" s="199"/>
      <c r="F84" s="200"/>
    </row>
    <row r="85" spans="1:9" ht="14.25" customHeight="1">
      <c r="A85" s="29"/>
      <c r="B85" s="189" t="s">
        <v>267</v>
      </c>
      <c r="C85" s="73"/>
      <c r="D85" s="65"/>
      <c r="E85" s="65"/>
      <c r="F85" s="65"/>
      <c r="I85" s="48"/>
    </row>
    <row r="86" spans="1:9" ht="14.25" customHeight="1">
      <c r="A86" s="29"/>
      <c r="B86" s="66"/>
      <c r="C86" s="313" t="s">
        <v>320</v>
      </c>
      <c r="D86" s="313"/>
      <c r="E86" s="65"/>
      <c r="F86" s="65"/>
      <c r="I86" s="48"/>
    </row>
    <row r="87" spans="1:9" ht="15.75" customHeight="1">
      <c r="A87" s="28"/>
      <c r="B87" s="74"/>
      <c r="C87" s="87" t="s">
        <v>319</v>
      </c>
      <c r="D87" s="87" t="s">
        <v>321</v>
      </c>
      <c r="E87" s="65"/>
      <c r="F87" s="75"/>
      <c r="I87" s="48"/>
    </row>
    <row r="88" spans="1:9" ht="12.75">
      <c r="A88" s="28"/>
      <c r="C88" s="77" t="s">
        <v>9</v>
      </c>
      <c r="D88" s="77" t="s">
        <v>9</v>
      </c>
      <c r="E88" s="76"/>
      <c r="F88" s="76"/>
      <c r="I88" s="48"/>
    </row>
    <row r="89" spans="1:6" ht="12.75">
      <c r="A89" s="28"/>
      <c r="B89" s="66" t="s">
        <v>68</v>
      </c>
      <c r="E89" s="76"/>
      <c r="F89" s="65"/>
    </row>
    <row r="90" spans="1:6" ht="12.75">
      <c r="A90" s="28"/>
      <c r="B90" s="64" t="s">
        <v>97</v>
      </c>
      <c r="C90" s="208">
        <f>13758-547</f>
        <v>13211</v>
      </c>
      <c r="D90" s="208">
        <v>13467</v>
      </c>
      <c r="E90" s="65"/>
      <c r="F90" s="65"/>
    </row>
    <row r="91" spans="1:6" ht="12.75">
      <c r="A91" s="28"/>
      <c r="B91" s="64" t="s">
        <v>69</v>
      </c>
      <c r="C91" s="208">
        <v>0</v>
      </c>
      <c r="D91" s="208">
        <v>169</v>
      </c>
      <c r="E91" s="65"/>
      <c r="F91" s="65"/>
    </row>
    <row r="92" spans="1:8" ht="12.75">
      <c r="A92" s="28"/>
      <c r="B92" s="64" t="s">
        <v>70</v>
      </c>
      <c r="C92" s="209">
        <v>25</v>
      </c>
      <c r="D92" s="209">
        <v>25</v>
      </c>
      <c r="E92" s="65"/>
      <c r="F92" s="65"/>
      <c r="H92" t="s">
        <v>98</v>
      </c>
    </row>
    <row r="93" spans="1:8" ht="12.75">
      <c r="A93" s="28"/>
      <c r="B93" s="64" t="s">
        <v>71</v>
      </c>
      <c r="C93" s="208">
        <f>SUM(C90:C92)</f>
        <v>13236</v>
      </c>
      <c r="D93" s="208">
        <f>SUM(D90:D92)</f>
        <v>13661</v>
      </c>
      <c r="E93" s="65"/>
      <c r="F93" s="65"/>
      <c r="H93" t="s">
        <v>1</v>
      </c>
    </row>
    <row r="94" spans="1:8" ht="12.75">
      <c r="A94" s="28"/>
      <c r="B94" s="64" t="s">
        <v>106</v>
      </c>
      <c r="C94" s="210">
        <f>-C92</f>
        <v>-25</v>
      </c>
      <c r="D94" s="210">
        <v>-1403</v>
      </c>
      <c r="E94" s="65"/>
      <c r="F94" s="65"/>
      <c r="H94" t="s">
        <v>1</v>
      </c>
    </row>
    <row r="95" spans="1:9" ht="13.5" thickBot="1">
      <c r="A95" s="28"/>
      <c r="B95" s="64" t="s">
        <v>1</v>
      </c>
      <c r="C95" s="211">
        <f>+C93+C94</f>
        <v>13211</v>
      </c>
      <c r="D95" s="211">
        <f>+D93+D94</f>
        <v>12258</v>
      </c>
      <c r="E95" s="109"/>
      <c r="F95" s="109"/>
      <c r="G95" s="88">
        <f>C95-'p&amp;l'!G11</f>
        <v>-27219</v>
      </c>
      <c r="H95" s="88"/>
      <c r="I95" t="s">
        <v>92</v>
      </c>
    </row>
    <row r="96" spans="1:4" s="65" customFormat="1" ht="13.5" thickTop="1">
      <c r="A96" s="64"/>
      <c r="C96" s="212"/>
      <c r="D96" s="212"/>
    </row>
    <row r="97" spans="1:4" s="65" customFormat="1" ht="12.75">
      <c r="A97" s="64"/>
      <c r="B97" s="66" t="s">
        <v>72</v>
      </c>
      <c r="C97" s="212"/>
      <c r="D97" s="212"/>
    </row>
    <row r="98" spans="1:4" s="65" customFormat="1" ht="12.75">
      <c r="A98" s="64"/>
      <c r="B98" s="64" t="s">
        <v>97</v>
      </c>
      <c r="C98" s="208">
        <v>-904</v>
      </c>
      <c r="D98" s="208">
        <v>-1260</v>
      </c>
    </row>
    <row r="99" spans="1:4" s="65" customFormat="1" ht="12.75">
      <c r="A99" s="64"/>
      <c r="B99" s="64" t="s">
        <v>69</v>
      </c>
      <c r="C99" s="208">
        <v>-53</v>
      </c>
      <c r="D99" s="208">
        <v>-12</v>
      </c>
    </row>
    <row r="100" spans="1:4" s="65" customFormat="1" ht="12.75">
      <c r="A100" s="64"/>
      <c r="B100" s="64" t="s">
        <v>70</v>
      </c>
      <c r="C100" s="209">
        <v>-82</v>
      </c>
      <c r="D100" s="209">
        <v>-103</v>
      </c>
    </row>
    <row r="101" spans="1:8" s="65" customFormat="1" ht="12.75">
      <c r="A101" s="64"/>
      <c r="B101" s="64"/>
      <c r="C101" s="208">
        <f>SUM(C98:C100)</f>
        <v>-1039</v>
      </c>
      <c r="D101" s="208">
        <f>SUM(D98:D100)</f>
        <v>-1375</v>
      </c>
      <c r="G101" s="188">
        <f>C101-'p&amp;l'!G27</f>
        <v>822</v>
      </c>
      <c r="H101" s="188">
        <f>D101-'p&amp;l'!H27</f>
        <v>248</v>
      </c>
    </row>
    <row r="102" spans="1:4" s="65" customFormat="1" ht="12.75">
      <c r="A102" s="64"/>
      <c r="B102" s="64" t="s">
        <v>31</v>
      </c>
      <c r="C102" s="209">
        <v>0</v>
      </c>
      <c r="D102" s="209">
        <v>0</v>
      </c>
    </row>
    <row r="103" spans="1:4" s="65" customFormat="1" ht="13.5" thickBot="1">
      <c r="A103" s="64"/>
      <c r="B103" s="64" t="s">
        <v>124</v>
      </c>
      <c r="C103" s="211">
        <f>+C102+C101</f>
        <v>-1039</v>
      </c>
      <c r="D103" s="211">
        <f>+D102+D101</f>
        <v>-1375</v>
      </c>
    </row>
    <row r="104" s="65" customFormat="1" ht="13.5" thickTop="1"/>
    <row r="105" s="65" customFormat="1" ht="12.75">
      <c r="B105" s="190" t="s">
        <v>268</v>
      </c>
    </row>
    <row r="106" spans="2:6" s="65" customFormat="1" ht="14.25">
      <c r="B106" s="157"/>
      <c r="C106" s="314" t="s">
        <v>2</v>
      </c>
      <c r="D106" s="314"/>
      <c r="E106" s="314" t="s">
        <v>269</v>
      </c>
      <c r="F106" s="314"/>
    </row>
    <row r="107" spans="2:6" s="65" customFormat="1" ht="14.25">
      <c r="B107" s="157"/>
      <c r="C107" s="315" t="s">
        <v>320</v>
      </c>
      <c r="D107" s="315"/>
      <c r="E107" s="315" t="s">
        <v>320</v>
      </c>
      <c r="F107" s="315"/>
    </row>
    <row r="108" spans="2:6" s="65" customFormat="1" ht="14.25">
      <c r="B108" s="157"/>
      <c r="C108" s="196" t="str">
        <f>C87</f>
        <v>30-6-2011</v>
      </c>
      <c r="D108" s="196" t="str">
        <f>D87</f>
        <v>30-6-2010</v>
      </c>
      <c r="E108" s="196" t="str">
        <f>C108</f>
        <v>30-6-2011</v>
      </c>
      <c r="F108" s="197" t="str">
        <f>D108</f>
        <v>30-6-2010</v>
      </c>
    </row>
    <row r="109" spans="2:6" s="65" customFormat="1" ht="14.25">
      <c r="B109" s="157"/>
      <c r="C109" s="194" t="s">
        <v>270</v>
      </c>
      <c r="D109" s="195" t="s">
        <v>270</v>
      </c>
      <c r="E109" s="194" t="s">
        <v>270</v>
      </c>
      <c r="F109" s="195" t="s">
        <v>270</v>
      </c>
    </row>
    <row r="110" spans="2:6" s="65" customFormat="1" ht="7.5" customHeight="1">
      <c r="B110" s="157"/>
      <c r="C110" s="199"/>
      <c r="D110" s="200"/>
      <c r="E110" s="199"/>
      <c r="F110" s="200"/>
    </row>
    <row r="111" spans="2:6" s="65" customFormat="1" ht="12.75">
      <c r="B111" s="198" t="s">
        <v>271</v>
      </c>
      <c r="C111" s="213">
        <f>3974-136</f>
        <v>3838</v>
      </c>
      <c r="D111" s="213">
        <f>'p&amp;l'!H11-notessss!D112</f>
        <v>28536</v>
      </c>
      <c r="E111" s="213">
        <f>'bs'!E13-notessss!E112</f>
        <v>10151</v>
      </c>
      <c r="F111" s="213">
        <f>26455-F112</f>
        <v>16049</v>
      </c>
    </row>
    <row r="112" spans="2:6" s="65" customFormat="1" ht="12.75">
      <c r="B112" s="198" t="s">
        <v>272</v>
      </c>
      <c r="C112" s="213">
        <f>9785-412</f>
        <v>9373</v>
      </c>
      <c r="D112" s="213">
        <v>8977</v>
      </c>
      <c r="E112" s="213">
        <v>8608</v>
      </c>
      <c r="F112" s="213">
        <v>10406</v>
      </c>
    </row>
    <row r="113" spans="2:7" s="65" customFormat="1" ht="15" thickBot="1">
      <c r="B113" s="157"/>
      <c r="C113" s="211">
        <f>+C112+C111</f>
        <v>13211</v>
      </c>
      <c r="D113" s="211">
        <f>+D112+D111</f>
        <v>37513</v>
      </c>
      <c r="E113" s="211">
        <f>+E112+E111</f>
        <v>18759</v>
      </c>
      <c r="F113" s="211">
        <f>+F112+F111</f>
        <v>26455</v>
      </c>
      <c r="G113" s="188">
        <f>C113-'p&amp;l'!G11</f>
        <v>-27219</v>
      </c>
    </row>
    <row r="114" spans="2:6" s="65" customFormat="1" ht="7.5" customHeight="1" thickTop="1">
      <c r="B114" s="157"/>
      <c r="C114" s="199"/>
      <c r="D114" s="200"/>
      <c r="E114" s="199"/>
      <c r="F114" s="200"/>
    </row>
    <row r="115" spans="1:6" ht="15">
      <c r="A115" s="29" t="s">
        <v>74</v>
      </c>
      <c r="B115" s="66" t="s">
        <v>75</v>
      </c>
      <c r="C115" s="191"/>
      <c r="D115" s="192"/>
      <c r="E115" s="191"/>
      <c r="F115" s="193"/>
    </row>
    <row r="116" spans="2:6" s="65" customFormat="1" ht="7.5" customHeight="1">
      <c r="B116" s="157"/>
      <c r="C116" s="199"/>
      <c r="D116" s="200"/>
      <c r="E116" s="199"/>
      <c r="F116" s="200"/>
    </row>
    <row r="117" spans="1:6" ht="12.75">
      <c r="A117" s="28"/>
      <c r="B117" s="64" t="s">
        <v>273</v>
      </c>
      <c r="C117" s="65"/>
      <c r="D117" s="65"/>
      <c r="E117" s="65"/>
      <c r="F117" s="65"/>
    </row>
    <row r="118" spans="1:6" ht="12.75">
      <c r="A118" s="28"/>
      <c r="B118" s="64" t="s">
        <v>274</v>
      </c>
      <c r="C118" s="65"/>
      <c r="D118" s="65"/>
      <c r="E118" s="65"/>
      <c r="F118" s="65"/>
    </row>
    <row r="119" spans="1:5" ht="12.75">
      <c r="A119" s="28"/>
      <c r="B119" s="64"/>
      <c r="C119" s="65"/>
      <c r="D119" s="65"/>
      <c r="E119" s="65"/>
    </row>
    <row r="120" spans="1:6" ht="12.75">
      <c r="A120" s="29" t="s">
        <v>76</v>
      </c>
      <c r="B120" s="66" t="s">
        <v>77</v>
      </c>
      <c r="C120" s="65"/>
      <c r="D120" s="65"/>
      <c r="E120" s="65"/>
      <c r="F120" s="65"/>
    </row>
    <row r="121" spans="2:6" s="65" customFormat="1" ht="7.5" customHeight="1">
      <c r="B121" s="157"/>
      <c r="C121" s="199"/>
      <c r="D121" s="200"/>
      <c r="E121" s="199"/>
      <c r="F121" s="200"/>
    </row>
    <row r="122" spans="1:6" ht="12.75">
      <c r="A122" s="28"/>
      <c r="B122" s="64" t="s">
        <v>276</v>
      </c>
      <c r="C122" s="65"/>
      <c r="D122" s="65"/>
      <c r="E122" s="65"/>
      <c r="F122" s="65"/>
    </row>
    <row r="123" spans="1:6" ht="12.75">
      <c r="A123" s="28"/>
      <c r="B123" s="64" t="s">
        <v>275</v>
      </c>
      <c r="C123" s="65"/>
      <c r="D123" s="65"/>
      <c r="E123" s="65"/>
      <c r="F123" s="65"/>
    </row>
    <row r="125" spans="1:2" ht="12.75">
      <c r="A125" s="29" t="s">
        <v>78</v>
      </c>
      <c r="B125" s="201" t="s">
        <v>277</v>
      </c>
    </row>
    <row r="126" spans="2:6" s="65" customFormat="1" ht="7.5" customHeight="1">
      <c r="B126" s="157"/>
      <c r="C126" s="199"/>
      <c r="D126" s="200"/>
      <c r="E126" s="199"/>
      <c r="F126" s="200"/>
    </row>
    <row r="127" ht="12.75">
      <c r="B127" s="28" t="s">
        <v>278</v>
      </c>
    </row>
    <row r="129" spans="1:6" ht="12.75">
      <c r="A129" s="29" t="s">
        <v>80</v>
      </c>
      <c r="B129" s="66" t="s">
        <v>79</v>
      </c>
      <c r="C129" s="97"/>
      <c r="D129" s="65"/>
      <c r="E129" s="65"/>
      <c r="F129" s="65"/>
    </row>
    <row r="130" spans="2:6" s="65" customFormat="1" ht="7.5" customHeight="1">
      <c r="B130" s="157"/>
      <c r="C130" s="199"/>
      <c r="D130" s="200"/>
      <c r="E130" s="199"/>
      <c r="F130" s="200"/>
    </row>
    <row r="131" spans="1:6" ht="12.75">
      <c r="A131" s="28"/>
      <c r="B131" s="64" t="s">
        <v>280</v>
      </c>
      <c r="C131" s="65"/>
      <c r="D131" s="65"/>
      <c r="E131" s="65"/>
      <c r="F131" s="65"/>
    </row>
    <row r="132" spans="1:6" ht="12.75">
      <c r="A132" s="28"/>
      <c r="B132" s="79"/>
      <c r="C132" s="65"/>
      <c r="D132" s="65"/>
      <c r="E132" s="65"/>
      <c r="F132" s="65"/>
    </row>
    <row r="133" spans="1:6" ht="12.75">
      <c r="A133" s="29" t="s">
        <v>279</v>
      </c>
      <c r="B133" s="66" t="s">
        <v>81</v>
      </c>
      <c r="C133" s="65"/>
      <c r="D133" s="65"/>
      <c r="E133" s="65"/>
      <c r="F133" s="65"/>
    </row>
    <row r="134" spans="2:6" s="65" customFormat="1" ht="7.5" customHeight="1">
      <c r="B134" s="157"/>
      <c r="C134" s="199"/>
      <c r="D134" s="200"/>
      <c r="E134" s="199"/>
      <c r="F134" s="200"/>
    </row>
    <row r="135" spans="1:6" ht="12.75">
      <c r="A135" s="28"/>
      <c r="B135" s="64" t="s">
        <v>326</v>
      </c>
      <c r="C135" s="67"/>
      <c r="D135" s="67"/>
      <c r="E135" s="67"/>
      <c r="F135" s="65"/>
    </row>
    <row r="136" spans="1:6" ht="12.75">
      <c r="A136" s="28"/>
      <c r="B136" s="64"/>
      <c r="C136" s="67"/>
      <c r="D136" s="67"/>
      <c r="E136" s="67"/>
      <c r="F136" s="65"/>
    </row>
    <row r="137" spans="1:6" ht="12.75">
      <c r="A137" s="28"/>
      <c r="B137" s="64" t="s">
        <v>1</v>
      </c>
      <c r="C137" s="65"/>
      <c r="D137" s="65"/>
      <c r="E137" s="65"/>
      <c r="F137" s="48" t="s">
        <v>315</v>
      </c>
    </row>
    <row r="139" spans="1:6" ht="18.75">
      <c r="A139" s="17" t="s">
        <v>86</v>
      </c>
      <c r="B139" s="66"/>
      <c r="C139" s="97"/>
      <c r="D139" s="97"/>
      <c r="E139" s="65"/>
      <c r="F139" s="65"/>
    </row>
    <row r="140" spans="1:6" ht="18.75">
      <c r="A140" s="17" t="s">
        <v>87</v>
      </c>
      <c r="B140" s="65"/>
      <c r="C140" s="97"/>
      <c r="D140" s="97"/>
      <c r="E140" s="65"/>
      <c r="F140" s="65"/>
    </row>
    <row r="141" spans="1:6" ht="12.75">
      <c r="A141" s="28"/>
      <c r="B141" s="64"/>
      <c r="C141" s="65" t="s">
        <v>1</v>
      </c>
      <c r="D141" s="65"/>
      <c r="E141" s="65"/>
      <c r="F141" s="65"/>
    </row>
    <row r="142" spans="1:6" ht="12.75">
      <c r="A142" s="66" t="s">
        <v>32</v>
      </c>
      <c r="B142" s="66" t="s">
        <v>90</v>
      </c>
      <c r="C142" s="81"/>
      <c r="D142" s="97"/>
      <c r="E142" s="65"/>
      <c r="F142" s="65"/>
    </row>
    <row r="143" spans="1:8" ht="9.75" customHeight="1">
      <c r="A143" s="63"/>
      <c r="B143" s="82"/>
      <c r="C143" s="83"/>
      <c r="D143" s="65"/>
      <c r="E143" s="65"/>
      <c r="F143" s="65"/>
      <c r="H143" t="s">
        <v>1</v>
      </c>
    </row>
    <row r="144" spans="1:10" ht="12.75">
      <c r="A144" s="28"/>
      <c r="B144" s="202" t="s">
        <v>281</v>
      </c>
      <c r="C144" s="203"/>
      <c r="D144" s="203"/>
      <c r="E144" s="203"/>
      <c r="F144" s="203"/>
      <c r="H144" s="106">
        <v>13211</v>
      </c>
      <c r="I144" s="106">
        <v>12258</v>
      </c>
      <c r="J144" s="119">
        <f>H144/I144-1</f>
        <v>0.07774514602708438</v>
      </c>
    </row>
    <row r="145" spans="1:9" ht="12.75">
      <c r="A145" s="28"/>
      <c r="B145" s="202" t="s">
        <v>282</v>
      </c>
      <c r="C145" s="203"/>
      <c r="D145" s="203"/>
      <c r="E145" s="203"/>
      <c r="F145" s="203"/>
      <c r="H145" s="106">
        <v>-1039</v>
      </c>
      <c r="I145" s="106">
        <v>-1375</v>
      </c>
    </row>
    <row r="146" spans="1:8" ht="9.75" customHeight="1">
      <c r="A146" s="63"/>
      <c r="B146" s="214"/>
      <c r="C146" s="215"/>
      <c r="D146" s="203"/>
      <c r="E146" s="203"/>
      <c r="F146" s="203"/>
      <c r="H146" t="s">
        <v>1</v>
      </c>
    </row>
    <row r="147" spans="1:9" ht="12.75">
      <c r="A147" s="28"/>
      <c r="B147" s="202" t="s">
        <v>283</v>
      </c>
      <c r="C147" s="203"/>
      <c r="D147" s="203"/>
      <c r="E147" s="203"/>
      <c r="F147" s="203"/>
      <c r="H147" s="106"/>
      <c r="I147" s="106"/>
    </row>
    <row r="148" spans="1:9" ht="12.75">
      <c r="A148" s="28"/>
      <c r="B148" s="202" t="s">
        <v>284</v>
      </c>
      <c r="C148" s="203"/>
      <c r="D148" s="203"/>
      <c r="E148" s="203"/>
      <c r="F148" s="203"/>
      <c r="H148" s="106"/>
      <c r="I148" s="106"/>
    </row>
    <row r="149" spans="1:9" ht="12.75">
      <c r="A149" s="28"/>
      <c r="B149" s="64"/>
      <c r="C149" s="65"/>
      <c r="D149" s="65"/>
      <c r="E149" s="65"/>
      <c r="F149" s="65"/>
      <c r="H149" s="106"/>
      <c r="I149" s="106"/>
    </row>
    <row r="150" spans="1:9" ht="12.75">
      <c r="A150" s="29" t="s">
        <v>33</v>
      </c>
      <c r="B150" s="66" t="s">
        <v>61</v>
      </c>
      <c r="C150" s="65"/>
      <c r="D150" s="65"/>
      <c r="E150" s="65"/>
      <c r="F150" s="65"/>
      <c r="H150" s="106"/>
      <c r="I150" s="106"/>
    </row>
    <row r="151" spans="1:8" ht="9.75" customHeight="1">
      <c r="A151" s="63"/>
      <c r="B151" s="82"/>
      <c r="C151" s="83"/>
      <c r="D151" s="65"/>
      <c r="E151" s="65"/>
      <c r="F151" s="65"/>
      <c r="H151" t="s">
        <v>1</v>
      </c>
    </row>
    <row r="152" spans="1:11" ht="12.75">
      <c r="A152" s="28"/>
      <c r="B152" s="202" t="s">
        <v>285</v>
      </c>
      <c r="C152" s="203"/>
      <c r="D152" s="203"/>
      <c r="E152" s="205"/>
      <c r="F152" s="205"/>
      <c r="H152" s="106"/>
      <c r="I152" s="106">
        <v>12086</v>
      </c>
      <c r="K152" s="204">
        <f>H144/I152-1</f>
        <v>0.0930829058414695</v>
      </c>
    </row>
    <row r="153" spans="1:11" ht="12.75">
      <c r="A153" s="28"/>
      <c r="B153" s="202" t="s">
        <v>286</v>
      </c>
      <c r="C153" s="203"/>
      <c r="D153" s="203"/>
      <c r="E153" s="205"/>
      <c r="F153" s="205"/>
      <c r="H153" s="106"/>
      <c r="I153" s="106">
        <v>-784</v>
      </c>
      <c r="K153" s="119">
        <f>H145/I153-1</f>
        <v>0.3252551020408163</v>
      </c>
    </row>
    <row r="154" spans="1:9" ht="12.75">
      <c r="A154" s="28"/>
      <c r="B154" s="64"/>
      <c r="C154" s="65"/>
      <c r="D154" s="65"/>
      <c r="E154" s="84"/>
      <c r="F154" s="84"/>
      <c r="H154" s="106"/>
      <c r="I154" s="106"/>
    </row>
    <row r="155" spans="1:9" ht="12.75">
      <c r="A155" s="29" t="s">
        <v>35</v>
      </c>
      <c r="B155" s="66" t="s">
        <v>102</v>
      </c>
      <c r="C155" s="65"/>
      <c r="D155" s="65" t="s">
        <v>1</v>
      </c>
      <c r="E155" s="84"/>
      <c r="F155" s="65"/>
      <c r="H155" s="106"/>
      <c r="I155" s="106"/>
    </row>
    <row r="156" spans="1:8" ht="9.75" customHeight="1">
      <c r="A156" s="63"/>
      <c r="B156" s="82"/>
      <c r="C156" s="83"/>
      <c r="D156" s="65"/>
      <c r="E156" s="65"/>
      <c r="F156" s="65"/>
      <c r="H156" t="s">
        <v>1</v>
      </c>
    </row>
    <row r="157" spans="1:9" ht="12.75">
      <c r="A157" s="28"/>
      <c r="B157" s="202" t="s">
        <v>288</v>
      </c>
      <c r="C157" s="203"/>
      <c r="D157" s="203"/>
      <c r="E157" s="203"/>
      <c r="F157" s="203"/>
      <c r="H157" s="106"/>
      <c r="I157" s="106"/>
    </row>
    <row r="158" spans="1:9" ht="12.75">
      <c r="A158" s="28"/>
      <c r="B158" s="202" t="s">
        <v>287</v>
      </c>
      <c r="C158" s="203"/>
      <c r="D158" s="203"/>
      <c r="E158" s="203"/>
      <c r="F158" s="203"/>
      <c r="H158" s="106"/>
      <c r="I158" s="106"/>
    </row>
    <row r="159" spans="1:9" ht="12.75">
      <c r="A159" s="28"/>
      <c r="B159" s="64"/>
      <c r="C159" s="65"/>
      <c r="D159" s="65"/>
      <c r="E159" s="65"/>
      <c r="F159" s="65"/>
      <c r="H159" s="106"/>
      <c r="I159" s="106"/>
    </row>
    <row r="160" spans="1:9" ht="15" customHeight="1">
      <c r="A160" s="29" t="s">
        <v>34</v>
      </c>
      <c r="B160" s="66" t="s">
        <v>36</v>
      </c>
      <c r="C160" s="65"/>
      <c r="D160" s="65"/>
      <c r="E160" s="65"/>
      <c r="F160" s="65"/>
      <c r="H160" s="106"/>
      <c r="I160" s="106"/>
    </row>
    <row r="161" spans="1:8" ht="9.75" customHeight="1">
      <c r="A161" s="63"/>
      <c r="B161" s="82"/>
      <c r="C161" s="83"/>
      <c r="D161" s="65"/>
      <c r="E161" s="65"/>
      <c r="F161" s="65"/>
      <c r="H161" t="s">
        <v>1</v>
      </c>
    </row>
    <row r="162" spans="1:6" ht="12.75">
      <c r="A162" s="28"/>
      <c r="B162" s="64" t="s">
        <v>99</v>
      </c>
      <c r="C162" s="65"/>
      <c r="D162" s="65"/>
      <c r="E162" s="65"/>
      <c r="F162" s="65"/>
    </row>
    <row r="163" spans="1:6" ht="12.75" customHeight="1">
      <c r="A163" s="28"/>
      <c r="B163" s="64"/>
      <c r="C163" s="65"/>
      <c r="D163" s="65"/>
      <c r="E163" s="65"/>
      <c r="F163" s="65"/>
    </row>
    <row r="164" spans="1:6" ht="12.75">
      <c r="A164" s="29" t="s">
        <v>37</v>
      </c>
      <c r="B164" s="66" t="s">
        <v>95</v>
      </c>
      <c r="C164" s="80" t="s">
        <v>1</v>
      </c>
      <c r="E164" s="67"/>
      <c r="F164" s="67"/>
    </row>
    <row r="165" spans="1:6" ht="12.75">
      <c r="A165" s="28"/>
      <c r="B165" s="64"/>
      <c r="C165" s="80"/>
      <c r="E165" s="80" t="s">
        <v>296</v>
      </c>
      <c r="F165" s="67"/>
    </row>
    <row r="166" spans="1:8" ht="12.75">
      <c r="A166" s="28"/>
      <c r="B166" s="64"/>
      <c r="C166" s="80" t="s">
        <v>294</v>
      </c>
      <c r="E166" s="80" t="s">
        <v>295</v>
      </c>
      <c r="F166" s="67"/>
      <c r="H166" t="s">
        <v>92</v>
      </c>
    </row>
    <row r="167" spans="1:6" ht="12.75">
      <c r="A167" s="28"/>
      <c r="B167" s="64"/>
      <c r="C167" s="136" t="s">
        <v>319</v>
      </c>
      <c r="E167" s="136" t="s">
        <v>321</v>
      </c>
      <c r="F167" s="67"/>
    </row>
    <row r="168" spans="1:6" ht="12.75">
      <c r="A168" s="28"/>
      <c r="B168" s="64"/>
      <c r="C168" s="77" t="s">
        <v>9</v>
      </c>
      <c r="E168" s="77" t="s">
        <v>9</v>
      </c>
      <c r="F168" s="67"/>
    </row>
    <row r="169" spans="1:6" ht="12.75">
      <c r="A169" s="28"/>
      <c r="B169" s="64" t="s">
        <v>199</v>
      </c>
      <c r="C169" s="216">
        <v>0</v>
      </c>
      <c r="D169" s="203"/>
      <c r="E169" s="217">
        <v>0</v>
      </c>
      <c r="F169" s="67"/>
    </row>
    <row r="170" spans="1:6" ht="12.75">
      <c r="A170" s="28"/>
      <c r="B170" s="64" t="s">
        <v>200</v>
      </c>
      <c r="C170" s="216">
        <v>0</v>
      </c>
      <c r="D170" s="203"/>
      <c r="E170" s="218">
        <v>0</v>
      </c>
      <c r="F170" s="67"/>
    </row>
    <row r="171" spans="1:6" ht="13.5" thickBot="1">
      <c r="A171" s="28"/>
      <c r="B171" s="64"/>
      <c r="C171" s="219">
        <f>SUM(C171:C171)</f>
        <v>0</v>
      </c>
      <c r="D171" s="203"/>
      <c r="E171" s="220">
        <f>SUM(E171:E171)</f>
        <v>0</v>
      </c>
      <c r="F171" s="67"/>
    </row>
    <row r="172" spans="1:6" ht="13.5" thickTop="1">
      <c r="A172" s="28"/>
      <c r="B172" s="64" t="s">
        <v>1</v>
      </c>
      <c r="E172" s="67"/>
      <c r="F172" s="67"/>
    </row>
    <row r="173" spans="1:6" ht="12.75">
      <c r="A173" s="29" t="s">
        <v>38</v>
      </c>
      <c r="B173" s="66" t="s">
        <v>39</v>
      </c>
      <c r="C173" s="67"/>
      <c r="D173" s="67"/>
      <c r="E173" s="67"/>
      <c r="F173" s="67"/>
    </row>
    <row r="174" spans="1:8" ht="9.75" customHeight="1">
      <c r="A174" s="63"/>
      <c r="B174" s="82"/>
      <c r="C174" s="83"/>
      <c r="D174" s="65"/>
      <c r="E174" s="65"/>
      <c r="F174" s="65"/>
      <c r="H174" t="s">
        <v>1</v>
      </c>
    </row>
    <row r="175" spans="1:6" ht="12.75">
      <c r="A175" s="28"/>
      <c r="B175" s="64" t="s">
        <v>290</v>
      </c>
      <c r="C175" s="67"/>
      <c r="D175" s="67"/>
      <c r="E175" s="67"/>
      <c r="F175" s="67"/>
    </row>
    <row r="176" spans="2:5" ht="12.75">
      <c r="B176" s="65"/>
      <c r="C176" s="64"/>
      <c r="D176" s="64"/>
      <c r="E176" s="65"/>
    </row>
    <row r="177" spans="1:6" ht="12.75">
      <c r="A177" s="29" t="s">
        <v>40</v>
      </c>
      <c r="B177" s="66" t="s">
        <v>101</v>
      </c>
      <c r="C177" s="67" t="s">
        <v>1</v>
      </c>
      <c r="D177" s="67"/>
      <c r="E177" s="67"/>
      <c r="F177" s="67"/>
    </row>
    <row r="178" spans="1:8" ht="9.75" customHeight="1">
      <c r="A178" s="63"/>
      <c r="B178" s="82"/>
      <c r="C178" s="83"/>
      <c r="D178" s="65"/>
      <c r="E178" s="65"/>
      <c r="F178" s="65"/>
      <c r="H178" t="s">
        <v>1</v>
      </c>
    </row>
    <row r="179" spans="1:6" ht="12.75">
      <c r="A179" s="28"/>
      <c r="B179" s="28" t="s">
        <v>289</v>
      </c>
      <c r="C179" s="98"/>
      <c r="D179" s="98"/>
      <c r="E179" s="98"/>
      <c r="F179" s="98"/>
    </row>
    <row r="180" spans="1:6" ht="12.75">
      <c r="A180" s="28"/>
      <c r="B180" s="28"/>
      <c r="C180" s="98"/>
      <c r="D180" s="98"/>
      <c r="E180" s="98"/>
      <c r="F180" s="98"/>
    </row>
    <row r="181" spans="1:6" ht="12.75">
      <c r="A181" s="29" t="s">
        <v>41</v>
      </c>
      <c r="B181" s="29" t="s">
        <v>210</v>
      </c>
      <c r="C181" s="98"/>
      <c r="D181" s="98"/>
      <c r="E181" s="98"/>
      <c r="F181" s="98"/>
    </row>
    <row r="182" spans="1:8" ht="9.75" customHeight="1">
      <c r="A182" s="63"/>
      <c r="B182" s="82"/>
      <c r="C182" s="83"/>
      <c r="D182" s="65"/>
      <c r="E182" s="65"/>
      <c r="F182" s="65"/>
      <c r="H182" t="s">
        <v>1</v>
      </c>
    </row>
    <row r="183" spans="1:6" ht="12.75">
      <c r="A183" s="28"/>
      <c r="B183" s="28" t="s">
        <v>187</v>
      </c>
      <c r="C183" s="98"/>
      <c r="D183" s="98"/>
      <c r="E183" s="98"/>
      <c r="F183" s="98"/>
    </row>
    <row r="184" spans="1:6" ht="12.75">
      <c r="A184" s="28"/>
      <c r="B184" s="28"/>
      <c r="C184" s="98"/>
      <c r="D184" s="98"/>
      <c r="E184" s="98"/>
      <c r="F184" s="98"/>
    </row>
    <row r="185" spans="1:6" ht="12.75">
      <c r="A185" s="29" t="s">
        <v>42</v>
      </c>
      <c r="B185" s="66" t="s">
        <v>43</v>
      </c>
      <c r="C185" s="19"/>
      <c r="D185" s="98"/>
      <c r="E185" s="98"/>
      <c r="F185" s="98"/>
    </row>
    <row r="186" spans="1:8" ht="9.75" customHeight="1">
      <c r="A186" s="63"/>
      <c r="B186" s="82"/>
      <c r="C186" s="83"/>
      <c r="D186" s="65"/>
      <c r="E186" s="65"/>
      <c r="F186" s="65"/>
      <c r="H186" t="s">
        <v>1</v>
      </c>
    </row>
    <row r="187" spans="1:6" ht="12.75">
      <c r="A187" s="28"/>
      <c r="B187" s="28" t="s">
        <v>327</v>
      </c>
      <c r="C187" s="99"/>
      <c r="E187" s="99"/>
      <c r="F187" s="98"/>
    </row>
    <row r="188" spans="1:6" ht="12.75">
      <c r="A188" s="28"/>
      <c r="B188" s="28"/>
      <c r="C188" s="311" t="s">
        <v>291</v>
      </c>
      <c r="D188" s="311"/>
      <c r="F188" s="31" t="s">
        <v>8</v>
      </c>
    </row>
    <row r="189" spans="1:6" ht="12.75">
      <c r="A189" s="28"/>
      <c r="B189" s="28"/>
      <c r="C189" s="31" t="s">
        <v>44</v>
      </c>
      <c r="D189" s="31" t="s">
        <v>46</v>
      </c>
      <c r="F189" s="31" t="s">
        <v>47</v>
      </c>
    </row>
    <row r="190" spans="1:8" ht="13.5" thickBot="1">
      <c r="A190" s="28"/>
      <c r="B190" s="28"/>
      <c r="C190" s="45" t="s">
        <v>9</v>
      </c>
      <c r="D190" s="45" t="s">
        <v>9</v>
      </c>
      <c r="F190" s="45" t="s">
        <v>9</v>
      </c>
      <c r="H190" s="47"/>
    </row>
    <row r="191" spans="1:6" ht="12.75">
      <c r="A191" s="28"/>
      <c r="B191" s="29" t="s">
        <v>67</v>
      </c>
      <c r="C191" s="28"/>
      <c r="D191" s="28"/>
      <c r="F191" s="28"/>
    </row>
    <row r="192" spans="1:7" ht="12.75">
      <c r="A192" s="28"/>
      <c r="B192" s="28" t="s">
        <v>89</v>
      </c>
      <c r="C192" s="212">
        <v>459</v>
      </c>
      <c r="D192" s="212">
        <v>11382</v>
      </c>
      <c r="E192" s="221"/>
      <c r="F192" s="212">
        <f>SUM(C192:D192)</f>
        <v>11841</v>
      </c>
      <c r="G192" s="78"/>
    </row>
    <row r="193" spans="1:7" ht="12.75">
      <c r="A193" s="28"/>
      <c r="B193" s="28" t="s">
        <v>293</v>
      </c>
      <c r="C193" s="212">
        <v>0</v>
      </c>
      <c r="D193" s="212">
        <v>2500</v>
      </c>
      <c r="E193" s="221"/>
      <c r="F193" s="212">
        <f>SUM(C193:D193)</f>
        <v>2500</v>
      </c>
      <c r="G193" s="78"/>
    </row>
    <row r="194" spans="1:7" ht="12.75">
      <c r="A194" s="28"/>
      <c r="B194" s="28" t="s">
        <v>292</v>
      </c>
      <c r="C194" s="212">
        <v>310</v>
      </c>
      <c r="D194" s="212">
        <v>0</v>
      </c>
      <c r="E194" s="221"/>
      <c r="F194" s="212">
        <f>SUM(C194:D194)</f>
        <v>310</v>
      </c>
      <c r="G194" s="65"/>
    </row>
    <row r="195" spans="1:7" ht="12.75">
      <c r="A195" s="28"/>
      <c r="B195" s="28" t="s">
        <v>201</v>
      </c>
      <c r="C195" s="212">
        <v>1653</v>
      </c>
      <c r="D195" s="212">
        <v>0</v>
      </c>
      <c r="E195" s="221"/>
      <c r="F195" s="212">
        <f>SUM(C195:D195)</f>
        <v>1653</v>
      </c>
      <c r="G195" s="65"/>
    </row>
    <row r="196" spans="1:7" ht="12.75">
      <c r="A196" s="28"/>
      <c r="B196" s="29" t="s">
        <v>48</v>
      </c>
      <c r="C196" s="222">
        <f>SUM(C192:C195)</f>
        <v>2422</v>
      </c>
      <c r="D196" s="222">
        <f>SUM(D192:D195)</f>
        <v>13882</v>
      </c>
      <c r="E196" s="221"/>
      <c r="F196" s="222">
        <f>SUM(F192:F195)</f>
        <v>16304</v>
      </c>
      <c r="G196" s="206">
        <f>F196-'bs'!E41</f>
        <v>-518</v>
      </c>
    </row>
    <row r="197" spans="1:7" ht="12.75">
      <c r="A197" s="28"/>
      <c r="B197" s="28"/>
      <c r="C197" s="212"/>
      <c r="D197" s="212"/>
      <c r="E197" s="221"/>
      <c r="F197" s="212"/>
      <c r="G197" s="65"/>
    </row>
    <row r="198" spans="1:7" ht="12.75">
      <c r="A198" s="28"/>
      <c r="B198" s="29" t="s">
        <v>49</v>
      </c>
      <c r="C198" s="212"/>
      <c r="D198" s="212"/>
      <c r="E198" s="221"/>
      <c r="F198" s="212"/>
      <c r="G198" s="65"/>
    </row>
    <row r="199" spans="1:7" ht="12.75">
      <c r="A199" s="28"/>
      <c r="B199" s="28" t="s">
        <v>50</v>
      </c>
      <c r="C199" s="212">
        <v>309</v>
      </c>
      <c r="D199" s="212">
        <v>0</v>
      </c>
      <c r="E199" s="221"/>
      <c r="F199" s="212">
        <f>SUM(C199:D199)</f>
        <v>309</v>
      </c>
      <c r="G199" s="65"/>
    </row>
    <row r="200" spans="1:9" ht="12.75">
      <c r="A200" s="28"/>
      <c r="B200" s="28" t="s">
        <v>202</v>
      </c>
      <c r="C200" s="212">
        <v>10655</v>
      </c>
      <c r="D200" s="212">
        <v>0</v>
      </c>
      <c r="E200" s="221"/>
      <c r="F200" s="212">
        <f>SUM(C200:D200)</f>
        <v>10655</v>
      </c>
      <c r="G200" s="78"/>
      <c r="I200" t="s">
        <v>1</v>
      </c>
    </row>
    <row r="201" spans="1:7" ht="12.75">
      <c r="A201" s="28"/>
      <c r="B201" s="29" t="s">
        <v>48</v>
      </c>
      <c r="C201" s="222">
        <f>+C200+C199</f>
        <v>10964</v>
      </c>
      <c r="D201" s="222">
        <f>+D200+D199</f>
        <v>0</v>
      </c>
      <c r="E201" s="221"/>
      <c r="F201" s="222">
        <f>+F200+F199</f>
        <v>10964</v>
      </c>
      <c r="G201" s="206">
        <f>F201-'bs'!E35</f>
        <v>2208</v>
      </c>
    </row>
    <row r="202" spans="1:7" ht="12.75">
      <c r="A202" s="28"/>
      <c r="B202" s="28"/>
      <c r="C202" s="212"/>
      <c r="D202" s="212"/>
      <c r="E202" s="221"/>
      <c r="F202" s="212"/>
      <c r="G202" s="65"/>
    </row>
    <row r="203" spans="1:7" ht="13.5" thickBot="1">
      <c r="A203" s="28"/>
      <c r="B203" s="29" t="s">
        <v>51</v>
      </c>
      <c r="C203" s="223">
        <f>+C201+C196</f>
        <v>13386</v>
      </c>
      <c r="D203" s="223">
        <f>+D201+D196</f>
        <v>13882</v>
      </c>
      <c r="E203" s="221"/>
      <c r="F203" s="223">
        <f>+F201+F196</f>
        <v>27268</v>
      </c>
      <c r="G203" s="65"/>
    </row>
    <row r="205" spans="1:6" ht="12.75">
      <c r="A205" s="28"/>
      <c r="B205" s="85"/>
      <c r="C205" s="86"/>
      <c r="D205" s="67"/>
      <c r="E205" s="67"/>
      <c r="F205" s="111" t="s">
        <v>316</v>
      </c>
    </row>
    <row r="206" spans="1:6" ht="12.75">
      <c r="A206" s="28"/>
      <c r="B206" s="85"/>
      <c r="C206" s="86"/>
      <c r="D206" s="67"/>
      <c r="E206" s="67"/>
      <c r="F206" s="111"/>
    </row>
    <row r="207" spans="1:6" ht="12.75">
      <c r="A207" s="29" t="s">
        <v>52</v>
      </c>
      <c r="B207" s="29" t="s">
        <v>53</v>
      </c>
      <c r="C207" s="29"/>
      <c r="D207" s="28"/>
      <c r="E207" s="28"/>
      <c r="F207" s="28"/>
    </row>
    <row r="208" spans="1:9" ht="15.75">
      <c r="A208" s="28"/>
      <c r="B208" s="28"/>
      <c r="C208" s="28"/>
      <c r="D208" s="28"/>
      <c r="E208" s="28"/>
      <c r="F208" s="28"/>
      <c r="I208" s="30"/>
    </row>
    <row r="209" spans="1:9" ht="12.75">
      <c r="A209" s="28"/>
      <c r="B209" s="28" t="s">
        <v>91</v>
      </c>
      <c r="C209" s="28"/>
      <c r="D209" s="28"/>
      <c r="E209" s="28"/>
      <c r="F209" s="28"/>
      <c r="I209" s="47"/>
    </row>
    <row r="210" spans="1:9" ht="12.75">
      <c r="A210" s="28"/>
      <c r="B210" s="28"/>
      <c r="C210" s="28"/>
      <c r="D210" s="28"/>
      <c r="E210" s="28"/>
      <c r="F210" s="28"/>
      <c r="I210" s="47"/>
    </row>
    <row r="211" spans="1:9" ht="15.75">
      <c r="A211" s="29" t="s">
        <v>54</v>
      </c>
      <c r="B211" s="29" t="s">
        <v>55</v>
      </c>
      <c r="C211" s="28"/>
      <c r="D211" s="28"/>
      <c r="E211" s="28"/>
      <c r="F211" s="28"/>
      <c r="I211" s="30"/>
    </row>
    <row r="212" spans="1:9" ht="15.75">
      <c r="A212" s="28"/>
      <c r="B212" s="28"/>
      <c r="C212" s="28"/>
      <c r="D212" s="28"/>
      <c r="E212" s="28"/>
      <c r="F212" s="28"/>
      <c r="I212" s="30"/>
    </row>
    <row r="213" spans="1:9" ht="15.75">
      <c r="A213" s="28"/>
      <c r="B213" s="28" t="s">
        <v>56</v>
      </c>
      <c r="C213" s="28"/>
      <c r="D213" s="28"/>
      <c r="E213" s="28"/>
      <c r="F213" s="28"/>
      <c r="I213" s="30"/>
    </row>
    <row r="214" spans="1:9" ht="15.75">
      <c r="A214" s="28"/>
      <c r="B214" s="28"/>
      <c r="C214" s="28"/>
      <c r="D214" s="28"/>
      <c r="E214" s="28"/>
      <c r="F214" s="28"/>
      <c r="I214" s="30"/>
    </row>
    <row r="215" spans="1:6" ht="12.75">
      <c r="A215" s="29" t="s">
        <v>57</v>
      </c>
      <c r="B215" s="29" t="s">
        <v>85</v>
      </c>
      <c r="C215" s="28"/>
      <c r="D215" s="28"/>
      <c r="E215" s="28"/>
      <c r="F215" s="28"/>
    </row>
    <row r="216" spans="1:6" ht="12.75">
      <c r="A216" s="28"/>
      <c r="B216" s="28"/>
      <c r="C216" s="28"/>
      <c r="D216" s="28"/>
      <c r="E216" s="28"/>
      <c r="F216" s="28"/>
    </row>
    <row r="217" spans="1:6" ht="12.75">
      <c r="A217" s="28"/>
      <c r="B217" s="28" t="s">
        <v>297</v>
      </c>
      <c r="C217" s="28"/>
      <c r="D217" s="28"/>
      <c r="E217" s="28"/>
      <c r="F217" s="28"/>
    </row>
    <row r="218" spans="1:6" ht="12.75">
      <c r="A218" s="28"/>
      <c r="B218" s="28"/>
      <c r="C218" s="28"/>
      <c r="D218" s="28"/>
      <c r="E218" s="28"/>
      <c r="F218" s="28"/>
    </row>
    <row r="219" spans="1:6" ht="12.75">
      <c r="A219" s="29" t="s">
        <v>58</v>
      </c>
      <c r="B219" s="29" t="s">
        <v>298</v>
      </c>
      <c r="C219" s="28"/>
      <c r="D219" s="28"/>
      <c r="E219" s="28"/>
      <c r="F219" s="28"/>
    </row>
    <row r="220" spans="1:6" ht="12.75">
      <c r="A220" s="29"/>
      <c r="B220" s="29"/>
      <c r="C220" s="28"/>
      <c r="D220" s="28"/>
      <c r="E220" s="28"/>
      <c r="F220" s="28"/>
    </row>
    <row r="221" spans="1:6" ht="12.75">
      <c r="A221" s="29"/>
      <c r="B221" s="29" t="s">
        <v>207</v>
      </c>
      <c r="C221" s="28"/>
      <c r="D221" s="28"/>
      <c r="E221" s="28"/>
      <c r="F221" s="28"/>
    </row>
    <row r="222" spans="1:6" ht="12.75">
      <c r="A222" s="29"/>
      <c r="B222" s="29"/>
      <c r="C222" s="28"/>
      <c r="D222" s="28"/>
      <c r="E222" s="28"/>
      <c r="F222" s="28"/>
    </row>
    <row r="223" spans="1:6" ht="12.75">
      <c r="A223" s="29"/>
      <c r="B223" s="305" t="s">
        <v>299</v>
      </c>
      <c r="C223" s="305"/>
      <c r="D223" s="305"/>
      <c r="E223" s="305"/>
      <c r="F223" s="305"/>
    </row>
    <row r="224" spans="1:6" ht="12.75">
      <c r="A224" s="29"/>
      <c r="B224" s="100" t="s">
        <v>300</v>
      </c>
      <c r="C224" s="100"/>
      <c r="D224" s="100"/>
      <c r="E224" s="100"/>
      <c r="F224" s="100"/>
    </row>
    <row r="225" spans="1:6" ht="12.75">
      <c r="A225" s="29"/>
      <c r="B225" s="100"/>
      <c r="C225" s="100"/>
      <c r="D225" s="100"/>
      <c r="E225" s="100"/>
      <c r="F225" s="100"/>
    </row>
    <row r="226" spans="1:6" ht="12.75">
      <c r="A226" s="28"/>
      <c r="B226" s="28"/>
      <c r="C226" s="312" t="s">
        <v>213</v>
      </c>
      <c r="D226" s="312"/>
      <c r="E226" s="312" t="s">
        <v>214</v>
      </c>
      <c r="F226" s="312"/>
    </row>
    <row r="227" spans="1:6" ht="12.75">
      <c r="A227" s="28"/>
      <c r="C227" s="311" t="s">
        <v>320</v>
      </c>
      <c r="D227" s="311"/>
      <c r="E227" s="311" t="s">
        <v>320</v>
      </c>
      <c r="F227" s="311"/>
    </row>
    <row r="228" spans="1:6" ht="13.5" thickBot="1">
      <c r="A228" s="28"/>
      <c r="B228" s="28"/>
      <c r="C228" s="62" t="str">
        <f>C108</f>
        <v>30-6-2011</v>
      </c>
      <c r="D228" s="62" t="str">
        <f>D108</f>
        <v>30-6-2010</v>
      </c>
      <c r="E228" s="62" t="str">
        <f>E108</f>
        <v>30-6-2011</v>
      </c>
      <c r="F228" s="62" t="str">
        <f>F108</f>
        <v>30-6-2010</v>
      </c>
    </row>
    <row r="229" spans="1:6" ht="12.75">
      <c r="A229" s="28"/>
      <c r="B229" s="28"/>
      <c r="C229" s="61" t="s">
        <v>94</v>
      </c>
      <c r="D229" s="61" t="s">
        <v>94</v>
      </c>
      <c r="E229" s="61" t="s">
        <v>94</v>
      </c>
      <c r="F229" s="61" t="s">
        <v>9</v>
      </c>
    </row>
    <row r="230" spans="1:6" ht="12.75">
      <c r="A230" s="28"/>
      <c r="B230" s="28" t="s">
        <v>206</v>
      </c>
      <c r="C230" s="28"/>
      <c r="D230" s="28"/>
      <c r="E230" s="28"/>
      <c r="F230" s="28"/>
    </row>
    <row r="231" spans="1:6" ht="13.5" thickBot="1">
      <c r="A231" s="28"/>
      <c r="B231" s="28" t="s">
        <v>301</v>
      </c>
      <c r="C231" s="224">
        <f>'p&amp;l'!D31</f>
        <v>-354.91676833401107</v>
      </c>
      <c r="D231" s="224">
        <f>'p&amp;l'!E31</f>
        <v>235</v>
      </c>
      <c r="E231" s="224">
        <f>'p&amp;l'!G31</f>
        <v>-1861</v>
      </c>
      <c r="F231" s="224">
        <f>'p&amp;l'!H31</f>
        <v>-1672</v>
      </c>
    </row>
    <row r="232" spans="1:6" ht="13.5" thickTop="1">
      <c r="A232" s="28"/>
      <c r="B232" s="28"/>
      <c r="C232" s="225"/>
      <c r="D232" s="225"/>
      <c r="E232" s="225" t="s">
        <v>1</v>
      </c>
      <c r="F232" s="225"/>
    </row>
    <row r="233" spans="1:6" ht="12.75">
      <c r="A233" s="28"/>
      <c r="B233" s="28" t="s">
        <v>84</v>
      </c>
      <c r="C233" s="203"/>
      <c r="D233" s="203"/>
      <c r="E233" s="203"/>
      <c r="F233" s="203"/>
    </row>
    <row r="234" spans="1:6" ht="13.5" thickBot="1">
      <c r="A234" s="28"/>
      <c r="B234" s="28" t="s">
        <v>204</v>
      </c>
      <c r="C234" s="226">
        <v>94376</v>
      </c>
      <c r="D234" s="226">
        <v>89872</v>
      </c>
      <c r="E234" s="226">
        <v>94376</v>
      </c>
      <c r="F234" s="224">
        <v>89872</v>
      </c>
    </row>
    <row r="235" spans="1:6" ht="13.5" thickTop="1">
      <c r="A235" s="28"/>
      <c r="B235" s="28" t="s">
        <v>1</v>
      </c>
      <c r="C235" s="227" t="s">
        <v>1</v>
      </c>
      <c r="D235" s="227" t="s">
        <v>1</v>
      </c>
      <c r="E235" s="227" t="s">
        <v>1</v>
      </c>
      <c r="F235" s="227" t="s">
        <v>1</v>
      </c>
    </row>
    <row r="236" spans="1:6" ht="13.5" thickBot="1">
      <c r="A236" s="28"/>
      <c r="B236" s="28" t="s">
        <v>207</v>
      </c>
      <c r="C236" s="228">
        <f>+C231/C234*100</f>
        <v>-0.37606676309020415</v>
      </c>
      <c r="D236" s="228">
        <f>+D231/D234*100</f>
        <v>0.26148299804165925</v>
      </c>
      <c r="E236" s="228">
        <f>+E231/E234*100</f>
        <v>-1.971899635500551</v>
      </c>
      <c r="F236" s="228">
        <f>+F231/F234*100</f>
        <v>-1.8604237137261885</v>
      </c>
    </row>
    <row r="237" spans="1:6" ht="13.5" thickTop="1">
      <c r="A237" s="28"/>
      <c r="B237" s="28"/>
      <c r="C237" s="207"/>
      <c r="D237" s="207"/>
      <c r="E237" s="207"/>
      <c r="F237" s="207"/>
    </row>
    <row r="238" spans="1:2" ht="12.75">
      <c r="A238" s="28"/>
      <c r="B238" s="29" t="s">
        <v>171</v>
      </c>
    </row>
    <row r="239" spans="1:2" ht="12.75">
      <c r="A239" s="28"/>
      <c r="B239" s="29"/>
    </row>
    <row r="240" spans="1:6" ht="12.75">
      <c r="A240" s="28"/>
      <c r="B240" s="305" t="s">
        <v>302</v>
      </c>
      <c r="C240" s="305"/>
      <c r="D240" s="305"/>
      <c r="E240" s="305"/>
      <c r="F240" s="305"/>
    </row>
    <row r="241" spans="1:5" ht="12.75">
      <c r="A241" s="28"/>
      <c r="C241" s="46"/>
      <c r="D241" s="46"/>
      <c r="E241" s="46"/>
    </row>
    <row r="242" spans="1:6" ht="12.75">
      <c r="A242" s="28"/>
      <c r="B242" s="28"/>
      <c r="C242" s="312" t="s">
        <v>213</v>
      </c>
      <c r="D242" s="312"/>
      <c r="E242" s="312" t="s">
        <v>214</v>
      </c>
      <c r="F242" s="312"/>
    </row>
    <row r="243" spans="1:6" ht="12.75">
      <c r="A243" s="28"/>
      <c r="C243" s="311" t="s">
        <v>320</v>
      </c>
      <c r="D243" s="311"/>
      <c r="E243" s="311" t="s">
        <v>320</v>
      </c>
      <c r="F243" s="311"/>
    </row>
    <row r="244" spans="1:6" ht="13.5" thickBot="1">
      <c r="A244" s="28"/>
      <c r="B244" s="28"/>
      <c r="C244" s="62" t="str">
        <f>C228</f>
        <v>30-6-2011</v>
      </c>
      <c r="D244" s="62" t="str">
        <f>D228</f>
        <v>30-6-2010</v>
      </c>
      <c r="E244" s="62" t="str">
        <f>E228</f>
        <v>30-6-2011</v>
      </c>
      <c r="F244" s="62" t="str">
        <f>F228</f>
        <v>30-6-2010</v>
      </c>
    </row>
    <row r="245" spans="1:6" ht="12.75">
      <c r="A245" s="28"/>
      <c r="B245" s="28"/>
      <c r="C245" s="61" t="s">
        <v>94</v>
      </c>
      <c r="D245" s="61" t="s">
        <v>94</v>
      </c>
      <c r="E245" s="61" t="s">
        <v>94</v>
      </c>
      <c r="F245" s="61" t="s">
        <v>94</v>
      </c>
    </row>
    <row r="246" spans="1:6" ht="12.75">
      <c r="A246" s="28"/>
      <c r="B246" s="28" t="s">
        <v>206</v>
      </c>
      <c r="C246" s="28"/>
      <c r="D246" s="28"/>
      <c r="E246" s="28"/>
      <c r="F246" s="28"/>
    </row>
    <row r="247" spans="1:6" ht="13.5" thickBot="1">
      <c r="A247" s="28"/>
      <c r="B247" s="28" t="s">
        <v>301</v>
      </c>
      <c r="C247" s="224">
        <f>'p&amp;l'!D31</f>
        <v>-354.91676833401107</v>
      </c>
      <c r="D247" s="224">
        <f>'p&amp;l'!E31</f>
        <v>235</v>
      </c>
      <c r="E247" s="224">
        <f>'p&amp;l'!G31</f>
        <v>-1861</v>
      </c>
      <c r="F247" s="224">
        <f>'p&amp;l'!H31</f>
        <v>-1672</v>
      </c>
    </row>
    <row r="248" spans="1:6" ht="13.5" thickTop="1">
      <c r="A248" s="28"/>
      <c r="B248" s="28" t="s">
        <v>1</v>
      </c>
      <c r="C248" s="225"/>
      <c r="D248" s="225"/>
      <c r="E248" s="225" t="s">
        <v>1</v>
      </c>
      <c r="F248" s="225"/>
    </row>
    <row r="249" spans="1:6" ht="12.75">
      <c r="A249" s="28"/>
      <c r="B249" s="28" t="s">
        <v>172</v>
      </c>
      <c r="C249" s="203"/>
      <c r="D249" s="203"/>
      <c r="E249" s="203"/>
      <c r="F249" s="203"/>
    </row>
    <row r="250" spans="1:6" ht="12.75">
      <c r="A250" s="28"/>
      <c r="B250" s="28" t="s">
        <v>168</v>
      </c>
      <c r="C250" s="203"/>
      <c r="D250" s="203"/>
      <c r="E250" s="203"/>
      <c r="F250" s="203"/>
    </row>
    <row r="251" spans="1:6" ht="13.5" thickBot="1">
      <c r="A251" s="28"/>
      <c r="B251" s="28" t="s">
        <v>167</v>
      </c>
      <c r="C251" s="226">
        <v>94376</v>
      </c>
      <c r="D251" s="224">
        <v>90431</v>
      </c>
      <c r="E251" s="226">
        <v>94376</v>
      </c>
      <c r="F251" s="224">
        <v>90431</v>
      </c>
    </row>
    <row r="252" spans="1:6" ht="13.5" thickTop="1">
      <c r="A252" s="28"/>
      <c r="B252" s="28"/>
      <c r="C252" s="227" t="s">
        <v>1</v>
      </c>
      <c r="D252" s="227" t="s">
        <v>1</v>
      </c>
      <c r="E252" s="227" t="s">
        <v>1</v>
      </c>
      <c r="F252" s="227" t="s">
        <v>1</v>
      </c>
    </row>
    <row r="253" spans="1:6" ht="13.5" thickBot="1">
      <c r="A253" s="28"/>
      <c r="B253" s="28" t="s">
        <v>171</v>
      </c>
      <c r="C253" s="229" t="s">
        <v>169</v>
      </c>
      <c r="D253" s="228">
        <f>+D247/D251*100</f>
        <v>0.2598666386526744</v>
      </c>
      <c r="E253" s="229" t="s">
        <v>169</v>
      </c>
      <c r="F253" s="228">
        <f>+F247/F251*100</f>
        <v>-1.8489234886266877</v>
      </c>
    </row>
    <row r="254" spans="1:6" ht="13.5" thickTop="1">
      <c r="A254" s="28"/>
      <c r="B254" s="28"/>
      <c r="C254" s="89"/>
      <c r="D254" s="104"/>
      <c r="E254" s="89"/>
      <c r="F254" s="104"/>
    </row>
    <row r="255" spans="1:5" ht="12.75">
      <c r="A255" s="28"/>
      <c r="B255" s="28" t="s">
        <v>170</v>
      </c>
      <c r="C255" s="46"/>
      <c r="D255" s="46"/>
      <c r="E255" s="46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spans="1:6" ht="12.75">
      <c r="A268" s="28"/>
      <c r="B268" s="28"/>
      <c r="C268" s="28"/>
      <c r="D268" s="28"/>
      <c r="E268" s="28"/>
      <c r="F268" s="28"/>
    </row>
    <row r="269" spans="1:6" ht="12.75">
      <c r="A269" s="28"/>
      <c r="B269" s="28"/>
      <c r="C269" s="28"/>
      <c r="D269" s="28"/>
      <c r="E269" s="28"/>
      <c r="F269" s="28"/>
    </row>
    <row r="270" spans="1:6" ht="12.75">
      <c r="A270" s="28"/>
      <c r="B270" s="28"/>
      <c r="C270" s="28"/>
      <c r="D270" s="28"/>
      <c r="E270" s="28"/>
      <c r="F270" s="48" t="s">
        <v>317</v>
      </c>
    </row>
    <row r="271" spans="3:6" ht="12.75">
      <c r="C271" s="28" t="s">
        <v>92</v>
      </c>
      <c r="D271" s="28"/>
      <c r="E271" s="28"/>
      <c r="F271" s="28"/>
    </row>
    <row r="272" spans="1:5" ht="12.75">
      <c r="A272" s="29" t="s">
        <v>208</v>
      </c>
      <c r="B272" s="189" t="s">
        <v>303</v>
      </c>
      <c r="C272" s="46"/>
      <c r="D272" s="46"/>
      <c r="E272" s="46"/>
    </row>
    <row r="273" spans="1:6" ht="12.75">
      <c r="A273" s="29"/>
      <c r="B273" s="29"/>
      <c r="C273" s="46"/>
      <c r="D273" s="46"/>
      <c r="E273" s="46"/>
      <c r="F273" s="46"/>
    </row>
    <row r="274" spans="1:4" ht="15">
      <c r="A274" s="28"/>
      <c r="B274" s="2"/>
      <c r="D274" s="31" t="s">
        <v>304</v>
      </c>
    </row>
    <row r="275" spans="1:4" ht="15.75" thickBot="1">
      <c r="A275" s="28"/>
      <c r="B275" s="2"/>
      <c r="D275" s="45" t="s">
        <v>328</v>
      </c>
    </row>
    <row r="276" spans="1:4" ht="15">
      <c r="A276" s="28"/>
      <c r="B276" s="2"/>
      <c r="D276" s="61" t="s">
        <v>94</v>
      </c>
    </row>
    <row r="277" spans="1:4" ht="15">
      <c r="A277" s="28"/>
      <c r="B277" s="2"/>
      <c r="D277" s="90"/>
    </row>
    <row r="278" spans="1:4" ht="12.75">
      <c r="A278" s="28"/>
      <c r="B278" s="28" t="s">
        <v>305</v>
      </c>
      <c r="D278" s="90"/>
    </row>
    <row r="279" spans="1:4" ht="12.75">
      <c r="A279" s="28"/>
      <c r="B279" s="28" t="s">
        <v>306</v>
      </c>
      <c r="D279" s="90"/>
    </row>
    <row r="280" spans="1:4" ht="12.75">
      <c r="A280" s="28"/>
      <c r="B280" s="137" t="s">
        <v>307</v>
      </c>
      <c r="D280" s="225">
        <f>-14013-notessss!D281</f>
        <v>-13610</v>
      </c>
    </row>
    <row r="281" spans="1:4" ht="15">
      <c r="A281" s="28"/>
      <c r="B281" s="2" t="s">
        <v>308</v>
      </c>
      <c r="D281" s="227">
        <v>-403</v>
      </c>
    </row>
    <row r="282" spans="1:7" ht="6" customHeight="1">
      <c r="A282" s="28"/>
      <c r="B282" s="28"/>
      <c r="D282" s="230"/>
      <c r="G282" s="113"/>
    </row>
    <row r="283" spans="1:6" ht="12.75">
      <c r="A283" s="28"/>
      <c r="B283" s="28"/>
      <c r="C283" s="46"/>
      <c r="D283" s="227">
        <f>SUM(D280:D281)</f>
        <v>-14013</v>
      </c>
      <c r="E283" s="46"/>
      <c r="F283" s="46"/>
    </row>
    <row r="284" spans="1:6" ht="15">
      <c r="A284" s="28"/>
      <c r="B284" s="2" t="s">
        <v>309</v>
      </c>
      <c r="C284" s="46"/>
      <c r="D284" s="227">
        <f>equity!F18-notessss!D283</f>
        <v>-12011</v>
      </c>
      <c r="E284" s="46"/>
      <c r="F284" s="46"/>
    </row>
    <row r="285" spans="1:6" ht="6" customHeight="1">
      <c r="A285" s="28"/>
      <c r="B285" s="2"/>
      <c r="C285" s="46"/>
      <c r="D285" s="230"/>
      <c r="E285" s="46"/>
      <c r="F285" s="46"/>
    </row>
    <row r="286" spans="1:5" ht="15.75" thickBot="1">
      <c r="A286" s="28"/>
      <c r="B286" s="2"/>
      <c r="C286" s="46"/>
      <c r="D286" s="224">
        <f>SUM(D283:D284)</f>
        <v>-26024</v>
      </c>
      <c r="E286" s="46"/>
    </row>
    <row r="287" spans="1:5" ht="15.75" thickTop="1">
      <c r="A287" s="28"/>
      <c r="B287" s="2"/>
      <c r="C287" s="46"/>
      <c r="D287" s="90"/>
      <c r="E287" s="46"/>
    </row>
    <row r="288" spans="1:5" ht="15">
      <c r="A288" s="28"/>
      <c r="B288" s="2"/>
      <c r="C288" s="46"/>
      <c r="D288" s="90"/>
      <c r="E288" s="46"/>
    </row>
    <row r="289" spans="1:5" ht="12.75">
      <c r="A289" s="28"/>
      <c r="B289" s="202" t="s">
        <v>329</v>
      </c>
      <c r="C289" s="46"/>
      <c r="D289" s="90"/>
      <c r="E289" s="46"/>
    </row>
    <row r="290" spans="1:5" ht="15">
      <c r="A290" s="28"/>
      <c r="B290" s="2"/>
      <c r="C290" s="46"/>
      <c r="D290" s="90"/>
      <c r="E290" s="46"/>
    </row>
    <row r="291" spans="1:5" ht="15">
      <c r="A291" s="28"/>
      <c r="B291" s="2"/>
      <c r="C291" s="46"/>
      <c r="D291" s="90"/>
      <c r="E291" s="46"/>
    </row>
    <row r="292" spans="1:5" ht="15">
      <c r="A292" s="28"/>
      <c r="B292" s="2"/>
      <c r="C292" s="46"/>
      <c r="D292" s="90"/>
      <c r="E292" s="46"/>
    </row>
    <row r="293" spans="1:5" ht="15">
      <c r="A293" s="28"/>
      <c r="B293" s="2"/>
      <c r="C293" s="46"/>
      <c r="D293" s="90"/>
      <c r="E293" s="46"/>
    </row>
    <row r="294" spans="1:5" ht="15">
      <c r="A294" s="28"/>
      <c r="B294" s="2"/>
      <c r="C294" s="46"/>
      <c r="D294" s="90"/>
      <c r="E294" s="46"/>
    </row>
    <row r="295" spans="1:5" ht="15">
      <c r="A295" s="28"/>
      <c r="B295" s="2"/>
      <c r="C295" s="46"/>
      <c r="D295" s="90"/>
      <c r="E295" s="46"/>
    </row>
    <row r="296" spans="1:5" ht="15">
      <c r="A296" s="28"/>
      <c r="B296" s="2"/>
      <c r="C296" s="46"/>
      <c r="D296" s="90"/>
      <c r="E296" s="46"/>
    </row>
    <row r="297" spans="1:5" ht="15">
      <c r="A297" s="28"/>
      <c r="B297" s="2"/>
      <c r="C297" s="46"/>
      <c r="D297" s="90"/>
      <c r="E297" s="46"/>
    </row>
    <row r="298" spans="1:5" ht="15">
      <c r="A298" s="28"/>
      <c r="B298" s="2"/>
      <c r="C298" s="46"/>
      <c r="D298" s="90"/>
      <c r="E298" s="46"/>
    </row>
    <row r="299" spans="1:5" ht="15">
      <c r="A299" s="28"/>
      <c r="B299" s="2"/>
      <c r="C299" s="46"/>
      <c r="D299" s="90"/>
      <c r="E299" s="46"/>
    </row>
    <row r="300" spans="1:5" ht="15">
      <c r="A300" s="28"/>
      <c r="B300" s="2"/>
      <c r="C300" s="46"/>
      <c r="D300" s="90"/>
      <c r="E300" s="46"/>
    </row>
    <row r="301" spans="1:5" ht="15">
      <c r="A301" s="28"/>
      <c r="B301" s="2"/>
      <c r="C301" s="46"/>
      <c r="D301" s="90"/>
      <c r="E301" s="46"/>
    </row>
    <row r="302" spans="1:5" ht="15">
      <c r="A302" s="28"/>
      <c r="B302" s="2"/>
      <c r="C302" s="46"/>
      <c r="D302" s="90"/>
      <c r="E302" s="46"/>
    </row>
    <row r="303" spans="1:5" ht="15">
      <c r="A303" s="28"/>
      <c r="B303" s="2"/>
      <c r="C303" s="46"/>
      <c r="D303" s="90"/>
      <c r="E303" s="46"/>
    </row>
    <row r="304" spans="1:5" ht="15">
      <c r="A304" s="28"/>
      <c r="B304" s="2"/>
      <c r="C304" s="46"/>
      <c r="D304" s="90"/>
      <c r="E304" s="46"/>
    </row>
    <row r="305" spans="1:5" ht="15">
      <c r="A305" s="28"/>
      <c r="B305" s="2"/>
      <c r="C305" s="46"/>
      <c r="D305" s="90"/>
      <c r="E305" s="46"/>
    </row>
    <row r="306" spans="1:5" ht="15">
      <c r="A306" s="28"/>
      <c r="B306" s="2"/>
      <c r="C306" s="46"/>
      <c r="D306" s="90"/>
      <c r="E306" s="46"/>
    </row>
    <row r="307" spans="1:5" ht="15">
      <c r="A307" s="28"/>
      <c r="B307" s="2"/>
      <c r="C307" s="46"/>
      <c r="D307" s="90"/>
      <c r="E307" s="46"/>
    </row>
    <row r="308" spans="1:5" ht="15">
      <c r="A308" s="28"/>
      <c r="B308" s="2"/>
      <c r="C308" s="46"/>
      <c r="D308" s="90"/>
      <c r="E308" s="46"/>
    </row>
    <row r="309" spans="1:5" ht="15">
      <c r="A309" s="28"/>
      <c r="B309" s="2"/>
      <c r="C309" s="46"/>
      <c r="D309" s="90"/>
      <c r="E309" s="46"/>
    </row>
    <row r="310" spans="1:5" ht="15">
      <c r="A310" s="28"/>
      <c r="B310" s="2"/>
      <c r="C310" s="46"/>
      <c r="D310" s="90"/>
      <c r="E310" s="46"/>
    </row>
    <row r="311" spans="1:5" ht="15">
      <c r="A311" s="28"/>
      <c r="B311" s="2"/>
      <c r="C311" s="46"/>
      <c r="D311" s="90"/>
      <c r="E311" s="46"/>
    </row>
    <row r="312" spans="1:5" ht="15">
      <c r="A312" s="28"/>
      <c r="B312" s="2"/>
      <c r="C312" s="46"/>
      <c r="D312" s="90"/>
      <c r="E312" s="46"/>
    </row>
    <row r="313" spans="1:5" ht="15">
      <c r="A313" s="28"/>
      <c r="B313" s="2"/>
      <c r="C313" s="46"/>
      <c r="D313" s="90"/>
      <c r="E313" s="46"/>
    </row>
    <row r="314" spans="1:5" ht="15">
      <c r="A314" s="28"/>
      <c r="B314" s="2"/>
      <c r="C314" s="46"/>
      <c r="D314" s="90"/>
      <c r="E314" s="46"/>
    </row>
    <row r="315" spans="1:5" ht="15">
      <c r="A315" s="28"/>
      <c r="B315" s="2"/>
      <c r="C315" s="46"/>
      <c r="D315" s="90"/>
      <c r="E315" s="46"/>
    </row>
    <row r="316" spans="1:5" ht="15">
      <c r="A316" s="28"/>
      <c r="B316" s="2"/>
      <c r="C316" s="46"/>
      <c r="D316" s="90"/>
      <c r="E316" s="46"/>
    </row>
    <row r="317" spans="1:5" ht="15">
      <c r="A317" s="28"/>
      <c r="B317" s="2"/>
      <c r="C317" s="46"/>
      <c r="D317" s="90"/>
      <c r="E317" s="46"/>
    </row>
    <row r="318" spans="1:5" ht="15">
      <c r="A318" s="28"/>
      <c r="B318" s="2"/>
      <c r="C318" s="46"/>
      <c r="D318" s="90"/>
      <c r="E318" s="46"/>
    </row>
    <row r="319" spans="1:5" ht="15">
      <c r="A319" s="28"/>
      <c r="B319" s="2"/>
      <c r="C319" s="46"/>
      <c r="D319" s="90"/>
      <c r="E319" s="46"/>
    </row>
    <row r="320" spans="1:5" ht="12.75">
      <c r="A320" s="28"/>
      <c r="C320" s="46"/>
      <c r="D320" s="46"/>
      <c r="E320" s="46"/>
    </row>
    <row r="321" spans="1:5" ht="15">
      <c r="A321" s="28"/>
      <c r="B321" s="2"/>
      <c r="C321" s="46"/>
      <c r="D321" s="46"/>
      <c r="E321" s="46"/>
    </row>
    <row r="322" spans="1:5" ht="15">
      <c r="A322" s="28"/>
      <c r="B322" s="2"/>
      <c r="C322" s="46"/>
      <c r="D322" s="46"/>
      <c r="E322" s="46"/>
    </row>
    <row r="323" spans="1:5" ht="15">
      <c r="A323" s="28"/>
      <c r="B323" s="2"/>
      <c r="C323" s="46"/>
      <c r="D323" s="46"/>
      <c r="E323" s="46"/>
    </row>
    <row r="324" spans="1:5" ht="15">
      <c r="A324" s="28"/>
      <c r="B324" s="2"/>
      <c r="C324" s="46"/>
      <c r="D324" s="46"/>
      <c r="E324" s="46"/>
    </row>
    <row r="325" spans="1:5" ht="15">
      <c r="A325" s="28"/>
      <c r="B325" s="2"/>
      <c r="C325" s="46"/>
      <c r="D325" s="46"/>
      <c r="E325" s="46"/>
    </row>
    <row r="326" spans="1:5" ht="15">
      <c r="A326" s="28"/>
      <c r="B326" s="2"/>
      <c r="C326" s="46"/>
      <c r="D326" s="46"/>
      <c r="E326" s="46"/>
    </row>
    <row r="327" spans="1:5" ht="15">
      <c r="A327" s="28"/>
      <c r="B327" s="2"/>
      <c r="C327" s="46"/>
      <c r="D327" s="46"/>
      <c r="E327" s="46"/>
    </row>
    <row r="328" spans="1:6" ht="15">
      <c r="A328" s="28"/>
      <c r="B328" s="2"/>
      <c r="C328" s="46"/>
      <c r="D328" s="46"/>
      <c r="E328" s="46"/>
      <c r="F328" s="48" t="s">
        <v>318</v>
      </c>
    </row>
    <row r="329" spans="1:5" ht="15">
      <c r="A329" s="28"/>
      <c r="B329" s="2"/>
      <c r="C329" s="46"/>
      <c r="D329" s="46"/>
      <c r="E329" s="46"/>
    </row>
    <row r="330" spans="1:5" ht="15">
      <c r="A330" s="28"/>
      <c r="B330" s="2"/>
      <c r="C330" s="46"/>
      <c r="D330" s="46"/>
      <c r="E330" s="46"/>
    </row>
    <row r="331" spans="1:5" ht="15">
      <c r="A331" s="28"/>
      <c r="B331" s="2"/>
      <c r="C331" s="46"/>
      <c r="D331" s="46"/>
      <c r="E331" s="46"/>
    </row>
    <row r="332" spans="1:5" ht="15">
      <c r="A332" s="28"/>
      <c r="B332" s="2"/>
      <c r="C332" s="46"/>
      <c r="D332" s="46"/>
      <c r="E332" s="46"/>
    </row>
    <row r="333" spans="1:5" ht="15">
      <c r="A333" s="28"/>
      <c r="B333" s="2"/>
      <c r="C333" s="46"/>
      <c r="D333" s="46"/>
      <c r="E333" s="46"/>
    </row>
    <row r="334" spans="1:5" ht="15">
      <c r="A334" s="28"/>
      <c r="B334" s="2"/>
      <c r="C334" s="46"/>
      <c r="D334" s="46"/>
      <c r="E334" s="46"/>
    </row>
    <row r="335" spans="1:5" ht="15">
      <c r="A335" s="28"/>
      <c r="B335" s="2"/>
      <c r="C335" s="46"/>
      <c r="D335" s="46"/>
      <c r="E335" s="46"/>
    </row>
    <row r="336" spans="1:5" ht="15">
      <c r="A336" s="28"/>
      <c r="B336" s="2"/>
      <c r="C336" s="46"/>
      <c r="D336" s="46"/>
      <c r="E336" s="46"/>
    </row>
    <row r="340" spans="1:6" ht="12.75">
      <c r="A340" s="28"/>
      <c r="C340" s="56"/>
      <c r="D340" s="56"/>
      <c r="E340" s="46"/>
      <c r="F340" s="28"/>
    </row>
    <row r="341" spans="1:6" ht="12.75">
      <c r="A341" s="28"/>
      <c r="B341" s="46"/>
      <c r="C341" s="46"/>
      <c r="D341" s="46"/>
      <c r="E341" s="46"/>
      <c r="F341" s="28"/>
    </row>
    <row r="342" spans="1:5" ht="12.75">
      <c r="A342" s="28" t="s">
        <v>1</v>
      </c>
      <c r="C342" s="56"/>
      <c r="D342" s="56"/>
      <c r="E342" s="46"/>
    </row>
    <row r="347" ht="12.75">
      <c r="K347" s="7"/>
    </row>
    <row r="348" ht="12.75">
      <c r="K348" s="7"/>
    </row>
    <row r="349" ht="12.75">
      <c r="K349" s="7"/>
    </row>
    <row r="350" ht="12.75">
      <c r="K350" s="7"/>
    </row>
    <row r="351" ht="12.75">
      <c r="K351" s="7"/>
    </row>
    <row r="352" ht="12.75">
      <c r="K352" s="7"/>
    </row>
    <row r="353" ht="12.75">
      <c r="K353" s="7"/>
    </row>
    <row r="354" ht="12.75">
      <c r="K354" s="7"/>
    </row>
    <row r="355" ht="12.75">
      <c r="K355" s="7"/>
    </row>
    <row r="356" ht="12.75">
      <c r="K356" s="7"/>
    </row>
    <row r="357" ht="12.75">
      <c r="K357" s="7"/>
    </row>
    <row r="358" ht="12.75">
      <c r="K358" s="7"/>
    </row>
    <row r="359" ht="12.75">
      <c r="K359" s="7"/>
    </row>
    <row r="360" ht="12.75">
      <c r="K360" s="7"/>
    </row>
    <row r="361" ht="12.75">
      <c r="K361" s="7"/>
    </row>
    <row r="362" ht="12.75">
      <c r="K362" s="7"/>
    </row>
    <row r="363" ht="12.75">
      <c r="K363" s="7"/>
    </row>
    <row r="364" ht="12.75">
      <c r="K364" s="7"/>
    </row>
    <row r="365" ht="12.75">
      <c r="K365" s="7"/>
    </row>
    <row r="366" ht="12.75">
      <c r="K366" s="7"/>
    </row>
    <row r="367" ht="12.75">
      <c r="K367" s="35"/>
    </row>
    <row r="368" ht="12.75">
      <c r="K368" s="35"/>
    </row>
    <row r="369" ht="12.75">
      <c r="K369" s="35"/>
    </row>
    <row r="370" ht="12.75">
      <c r="K370" s="35"/>
    </row>
    <row r="371" ht="12.75">
      <c r="K371" s="40"/>
    </row>
    <row r="372" ht="12.75">
      <c r="K372" s="40"/>
    </row>
    <row r="373" ht="12.75">
      <c r="K373" s="35"/>
    </row>
    <row r="374" ht="12.75">
      <c r="K374" s="35"/>
    </row>
    <row r="375" ht="12.75">
      <c r="K375" s="35"/>
    </row>
    <row r="376" ht="12.75">
      <c r="K376" s="35"/>
    </row>
    <row r="377" ht="12.75">
      <c r="K377" s="35"/>
    </row>
    <row r="378" ht="12.75">
      <c r="K378" s="35"/>
    </row>
    <row r="379" ht="12.75">
      <c r="K379" s="35"/>
    </row>
    <row r="380" ht="12.75">
      <c r="K380" s="35"/>
    </row>
    <row r="381" ht="12.75">
      <c r="K381" s="35"/>
    </row>
    <row r="382" ht="12.75">
      <c r="K382" s="35"/>
    </row>
    <row r="383" ht="12.75">
      <c r="K383" s="35"/>
    </row>
    <row r="384" ht="12.75">
      <c r="K384" s="35"/>
    </row>
    <row r="385" ht="12.75">
      <c r="K385" s="35"/>
    </row>
    <row r="386" ht="12.75">
      <c r="K386" s="35"/>
    </row>
    <row r="387" ht="12.75">
      <c r="K387" s="35"/>
    </row>
    <row r="388" ht="12.75">
      <c r="K388" s="35"/>
    </row>
    <row r="389" ht="12.75">
      <c r="K389" s="35"/>
    </row>
    <row r="390" ht="12.75">
      <c r="K390" s="35"/>
    </row>
    <row r="391" ht="12.75">
      <c r="K391" s="35"/>
    </row>
    <row r="392" ht="12.75">
      <c r="K392" s="35"/>
    </row>
    <row r="393" ht="12.75">
      <c r="K393" s="35"/>
    </row>
    <row r="394" ht="12.75">
      <c r="K394" s="35"/>
    </row>
    <row r="395" ht="12.75">
      <c r="K395" s="35"/>
    </row>
    <row r="396" ht="12.75">
      <c r="K396" s="35"/>
    </row>
    <row r="397" ht="12.75">
      <c r="K397" s="35"/>
    </row>
    <row r="398" ht="12.75">
      <c r="K398" s="35"/>
    </row>
    <row r="399" ht="12.75">
      <c r="K399" s="35"/>
    </row>
    <row r="400" ht="12.75">
      <c r="K400" s="35"/>
    </row>
    <row r="401" ht="12.75">
      <c r="K401" s="35"/>
    </row>
    <row r="402" ht="12.75">
      <c r="K402" s="35"/>
    </row>
    <row r="403" ht="12.75">
      <c r="K403" s="35"/>
    </row>
    <row r="404" ht="12.75">
      <c r="K404" s="35"/>
    </row>
    <row r="405" ht="12.75">
      <c r="K405" s="35"/>
    </row>
    <row r="406" ht="12.75">
      <c r="K406" s="35"/>
    </row>
    <row r="407" ht="12.75">
      <c r="K407" s="35"/>
    </row>
    <row r="408" ht="12.75">
      <c r="K408" s="35"/>
    </row>
    <row r="409" ht="12.75">
      <c r="K409" s="35"/>
    </row>
    <row r="410" ht="12.75">
      <c r="K410" s="35"/>
    </row>
    <row r="411" ht="12.75">
      <c r="K411" s="35"/>
    </row>
    <row r="412" ht="12.75">
      <c r="K412" s="35"/>
    </row>
    <row r="413" ht="12.75">
      <c r="K413" s="35"/>
    </row>
    <row r="414" ht="12.75">
      <c r="K414" s="35"/>
    </row>
    <row r="415" ht="12.75">
      <c r="K415" s="35"/>
    </row>
    <row r="416" ht="12.75">
      <c r="K416" s="35"/>
    </row>
    <row r="417" ht="12.75">
      <c r="K417" s="35"/>
    </row>
    <row r="418" ht="12.75">
      <c r="K418" s="35"/>
    </row>
    <row r="419" ht="12.75">
      <c r="K419" s="35"/>
    </row>
    <row r="420" ht="12.75">
      <c r="K420" s="35"/>
    </row>
    <row r="421" ht="12.75">
      <c r="K421" s="35"/>
    </row>
    <row r="422" ht="12.75">
      <c r="K422" s="35"/>
    </row>
    <row r="423" ht="12.75">
      <c r="K423" s="35"/>
    </row>
    <row r="424" ht="12.75">
      <c r="K424" s="35"/>
    </row>
    <row r="425" ht="12.75">
      <c r="K425" s="35"/>
    </row>
    <row r="426" ht="12.75">
      <c r="K426" s="35"/>
    </row>
    <row r="427" ht="12.75">
      <c r="K427" s="35"/>
    </row>
    <row r="428" ht="12.75">
      <c r="K428" s="35"/>
    </row>
    <row r="429" spans="7:11" ht="12.75">
      <c r="G429" s="7"/>
      <c r="K429" s="7"/>
    </row>
    <row r="430" spans="7:11" ht="12.75">
      <c r="G430" s="7"/>
      <c r="K430" s="7"/>
    </row>
    <row r="431" ht="12.75">
      <c r="G431" s="7"/>
    </row>
    <row r="432" ht="12.75">
      <c r="G432" s="7"/>
    </row>
    <row r="437" spans="1:6" ht="12.75">
      <c r="A437" s="28"/>
      <c r="B437" s="46"/>
      <c r="C437" s="57"/>
      <c r="D437" s="57"/>
      <c r="E437" s="46"/>
      <c r="F437" s="28"/>
    </row>
    <row r="446" spans="3:6" ht="12.75">
      <c r="C446" s="28"/>
      <c r="D446" s="28"/>
      <c r="E446" s="28"/>
      <c r="F446" s="60" t="s">
        <v>1</v>
      </c>
    </row>
    <row r="458" spans="3:5" ht="12.75">
      <c r="C458" s="28"/>
      <c r="D458" s="28"/>
      <c r="E458" s="28"/>
    </row>
    <row r="474" spans="2:6" ht="12.75">
      <c r="B474" s="28"/>
      <c r="C474" s="28"/>
      <c r="D474" s="28"/>
      <c r="E474" s="28"/>
      <c r="F474" s="28"/>
    </row>
    <row r="500" spans="3:4" ht="12.75">
      <c r="C500" s="28"/>
      <c r="D500" s="28"/>
    </row>
    <row r="501" spans="3:6" ht="12.75">
      <c r="C501" s="28"/>
      <c r="D501" s="28"/>
      <c r="E501" s="28"/>
      <c r="F501" s="28" t="s">
        <v>1</v>
      </c>
    </row>
    <row r="502" spans="3:6" ht="12.75">
      <c r="C502" s="28"/>
      <c r="D502" s="28"/>
      <c r="E502" s="28"/>
      <c r="F502" s="28" t="s">
        <v>1</v>
      </c>
    </row>
    <row r="526" ht="14.25" customHeight="1"/>
    <row r="527" ht="14.25" customHeight="1"/>
    <row r="528" spans="12:17" ht="17.25" customHeight="1">
      <c r="L528" s="316"/>
      <c r="M528" s="34"/>
      <c r="N528" s="34"/>
      <c r="O528" s="317"/>
      <c r="P528" s="34"/>
      <c r="Q528" s="34"/>
    </row>
    <row r="529" spans="12:17" ht="15" customHeight="1">
      <c r="L529" s="316"/>
      <c r="M529" s="34"/>
      <c r="N529" s="34"/>
      <c r="O529" s="317"/>
      <c r="P529" s="34"/>
      <c r="Q529" s="34"/>
    </row>
    <row r="530" spans="12:17" ht="12.75" customHeight="1">
      <c r="L530" s="316"/>
      <c r="M530" s="34"/>
      <c r="N530" s="34"/>
      <c r="O530" s="317"/>
      <c r="P530" s="34"/>
      <c r="Q530" s="34"/>
    </row>
    <row r="531" spans="12:17" ht="17.25" customHeight="1">
      <c r="L531" s="316"/>
      <c r="M531" s="34"/>
      <c r="N531" s="34"/>
      <c r="O531" s="317"/>
      <c r="P531" s="34"/>
      <c r="Q531" s="34"/>
    </row>
    <row r="532" spans="12:17" ht="12" customHeight="1">
      <c r="L532" s="316"/>
      <c r="M532" s="34"/>
      <c r="N532" s="34"/>
      <c r="O532" s="317"/>
      <c r="P532" s="34"/>
      <c r="Q532" s="34"/>
    </row>
    <row r="533" spans="12:17" ht="13.5" customHeight="1">
      <c r="L533" s="316"/>
      <c r="M533" s="34"/>
      <c r="N533" s="34"/>
      <c r="O533" s="317"/>
      <c r="P533" s="34"/>
      <c r="Q533" s="34"/>
    </row>
    <row r="534" spans="12:17" ht="12.75" customHeight="1">
      <c r="L534" s="316"/>
      <c r="M534" s="34"/>
      <c r="N534" s="34"/>
      <c r="O534" s="317"/>
      <c r="P534" s="34"/>
      <c r="Q534" s="34"/>
    </row>
    <row r="535" spans="12:17" ht="17.25" customHeight="1">
      <c r="L535" s="316"/>
      <c r="M535" s="34"/>
      <c r="N535" s="34"/>
      <c r="O535" s="317"/>
      <c r="P535" s="34"/>
      <c r="Q535" s="34"/>
    </row>
    <row r="536" spans="12:17" ht="12.75" customHeight="1">
      <c r="L536" s="316"/>
      <c r="M536" s="34"/>
      <c r="N536" s="34"/>
      <c r="O536" s="317"/>
      <c r="P536" s="34"/>
      <c r="Q536" s="34"/>
    </row>
    <row r="537" spans="12:17" ht="15.75" customHeight="1">
      <c r="L537" s="316"/>
      <c r="M537" s="33"/>
      <c r="N537" s="33"/>
      <c r="O537" s="317"/>
      <c r="P537" s="33"/>
      <c r="Q537" s="34"/>
    </row>
    <row r="538" spans="12:17" ht="12.75" customHeight="1">
      <c r="L538" s="33"/>
      <c r="M538" s="33"/>
      <c r="N538" s="33"/>
      <c r="O538" s="34"/>
      <c r="P538" s="33"/>
      <c r="Q538" s="34"/>
    </row>
    <row r="539" spans="12:17" ht="16.5" customHeight="1">
      <c r="L539" s="36"/>
      <c r="M539" s="37"/>
      <c r="N539" s="37"/>
      <c r="O539" s="37"/>
      <c r="P539" s="37"/>
      <c r="Q539" s="38"/>
    </row>
    <row r="540" spans="12:17" ht="15" customHeight="1">
      <c r="L540" s="37"/>
      <c r="M540" s="37"/>
      <c r="N540" s="37"/>
      <c r="O540" s="37"/>
      <c r="P540" s="37"/>
      <c r="Q540" s="39"/>
    </row>
    <row r="541" spans="12:17" ht="19.5" customHeight="1">
      <c r="L541" s="36"/>
      <c r="M541" s="37"/>
      <c r="N541" s="37"/>
      <c r="O541" s="37"/>
      <c r="P541" s="37"/>
      <c r="Q541" s="38"/>
    </row>
    <row r="542" spans="12:17" ht="12" customHeight="1">
      <c r="L542" s="39"/>
      <c r="M542" s="39"/>
      <c r="N542" s="39"/>
      <c r="O542" s="39"/>
      <c r="P542" s="37"/>
      <c r="Q542" s="39"/>
    </row>
    <row r="543" spans="12:17" ht="16.5" customHeight="1">
      <c r="L543" s="37"/>
      <c r="M543" s="37"/>
      <c r="N543" s="37"/>
      <c r="O543" s="37"/>
      <c r="P543" s="37"/>
      <c r="Q543" s="39"/>
    </row>
    <row r="544" spans="12:17" ht="16.5" customHeight="1">
      <c r="L544" s="37"/>
      <c r="M544" s="37"/>
      <c r="N544" s="37"/>
      <c r="O544" s="37"/>
      <c r="P544" s="37"/>
      <c r="Q544" s="39"/>
    </row>
    <row r="545" spans="12:17" ht="13.5" customHeight="1">
      <c r="L545" s="37"/>
      <c r="M545" s="37"/>
      <c r="N545" s="37"/>
      <c r="O545" s="37"/>
      <c r="P545" s="37"/>
      <c r="Q545" s="39"/>
    </row>
    <row r="546" spans="12:17" ht="13.5" customHeight="1">
      <c r="L546" s="37"/>
      <c r="M546" s="37"/>
      <c r="N546" s="37"/>
      <c r="O546" s="37"/>
      <c r="P546" s="37"/>
      <c r="Q546" s="39"/>
    </row>
    <row r="547" spans="12:17" ht="13.5" customHeight="1">
      <c r="L547" s="37"/>
      <c r="M547" s="37"/>
      <c r="N547" s="37"/>
      <c r="O547" s="37"/>
      <c r="P547" s="37"/>
      <c r="Q547" s="39"/>
    </row>
    <row r="548" spans="12:17" ht="13.5" customHeight="1">
      <c r="L548" s="37"/>
      <c r="M548" s="37"/>
      <c r="N548" s="37"/>
      <c r="O548" s="37"/>
      <c r="P548" s="37"/>
      <c r="Q548" s="39"/>
    </row>
    <row r="549" spans="12:17" ht="14.25" customHeight="1">
      <c r="L549" s="37"/>
      <c r="M549" s="37"/>
      <c r="N549" s="37"/>
      <c r="O549" s="37"/>
      <c r="P549" s="37"/>
      <c r="Q549" s="39"/>
    </row>
    <row r="550" spans="12:17" ht="14.25" customHeight="1">
      <c r="L550" s="37"/>
      <c r="M550" s="37"/>
      <c r="N550" s="37"/>
      <c r="O550" s="37"/>
      <c r="P550" s="37"/>
      <c r="Q550" s="39"/>
    </row>
    <row r="551" spans="12:17" ht="13.5" customHeight="1">
      <c r="L551" s="37"/>
      <c r="M551" s="37"/>
      <c r="N551" s="37"/>
      <c r="O551" s="37"/>
      <c r="P551" s="37"/>
      <c r="Q551" s="37"/>
    </row>
    <row r="552" spans="12:17" ht="13.5" customHeight="1">
      <c r="L552" s="37"/>
      <c r="M552" s="37"/>
      <c r="N552" s="37"/>
      <c r="O552" s="37"/>
      <c r="P552" s="37"/>
      <c r="Q552" s="37"/>
    </row>
    <row r="553" spans="12:17" ht="13.5" customHeight="1">
      <c r="L553" s="37"/>
      <c r="M553" s="37"/>
      <c r="N553" s="37"/>
      <c r="O553" s="37"/>
      <c r="P553" s="37"/>
      <c r="Q553" s="37"/>
    </row>
    <row r="554" spans="12:17" ht="13.5" customHeight="1">
      <c r="L554" s="37"/>
      <c r="M554" s="37"/>
      <c r="N554" s="37"/>
      <c r="O554" s="37"/>
      <c r="P554" s="37"/>
      <c r="Q554" s="37"/>
    </row>
    <row r="555" spans="12:17" ht="13.5" customHeight="1">
      <c r="L555" s="37"/>
      <c r="M555" s="37"/>
      <c r="N555" s="37"/>
      <c r="O555" s="37"/>
      <c r="P555" s="37"/>
      <c r="Q555" s="37"/>
    </row>
    <row r="556" spans="12:17" ht="13.5" customHeight="1">
      <c r="L556" s="37"/>
      <c r="M556" s="37"/>
      <c r="N556" s="37"/>
      <c r="O556" s="37"/>
      <c r="P556" s="37"/>
      <c r="Q556" s="37"/>
    </row>
    <row r="557" spans="12:17" ht="13.5" customHeight="1">
      <c r="L557" s="37"/>
      <c r="M557" s="37"/>
      <c r="N557" s="37"/>
      <c r="O557" s="37"/>
      <c r="P557" s="37"/>
      <c r="Q557" s="37"/>
    </row>
    <row r="558" spans="12:17" ht="13.5" customHeight="1">
      <c r="L558" s="37"/>
      <c r="M558" s="37"/>
      <c r="N558" s="37"/>
      <c r="O558" s="37"/>
      <c r="P558" s="37"/>
      <c r="Q558" s="37"/>
    </row>
    <row r="559" spans="12:17" ht="15" customHeight="1">
      <c r="L559" s="37"/>
      <c r="M559" s="37"/>
      <c r="N559" s="37"/>
      <c r="O559" s="37"/>
      <c r="P559" s="37"/>
      <c r="Q559" s="37"/>
    </row>
    <row r="560" spans="12:17" ht="13.5" customHeight="1">
      <c r="L560" s="37"/>
      <c r="M560" s="37"/>
      <c r="N560" s="37"/>
      <c r="O560" s="37"/>
      <c r="P560" s="37"/>
      <c r="Q560" s="37"/>
    </row>
    <row r="561" spans="12:17" ht="13.5" customHeight="1">
      <c r="L561" s="37"/>
      <c r="M561" s="37"/>
      <c r="N561" s="37"/>
      <c r="O561" s="37"/>
      <c r="P561" s="37"/>
      <c r="Q561" s="37"/>
    </row>
    <row r="562" spans="12:17" ht="13.5" customHeight="1">
      <c r="L562" s="37"/>
      <c r="M562" s="37"/>
      <c r="N562" s="37"/>
      <c r="O562" s="37"/>
      <c r="P562" s="37"/>
      <c r="Q562" s="37"/>
    </row>
    <row r="563" spans="12:17" ht="13.5" customHeight="1">
      <c r="L563" s="37"/>
      <c r="M563" s="37"/>
      <c r="N563" s="37"/>
      <c r="O563" s="37"/>
      <c r="P563" s="37"/>
      <c r="Q563" s="37"/>
    </row>
    <row r="564" spans="12:17" ht="13.5" customHeight="1">
      <c r="L564" s="37"/>
      <c r="M564" s="37"/>
      <c r="N564" s="37"/>
      <c r="O564" s="37"/>
      <c r="P564" s="37"/>
      <c r="Q564" s="37"/>
    </row>
    <row r="565" spans="12:17" ht="13.5" customHeight="1">
      <c r="L565" s="37"/>
      <c r="M565" s="37"/>
      <c r="N565" s="37"/>
      <c r="O565" s="37"/>
      <c r="P565" s="37"/>
      <c r="Q565" s="37"/>
    </row>
    <row r="566" spans="12:17" ht="13.5" customHeight="1">
      <c r="L566" s="37"/>
      <c r="M566" s="37"/>
      <c r="N566" s="37"/>
      <c r="O566" s="37"/>
      <c r="P566" s="37"/>
      <c r="Q566" s="37"/>
    </row>
    <row r="567" spans="12:17" ht="14.25" customHeight="1">
      <c r="L567" s="37"/>
      <c r="M567" s="37"/>
      <c r="N567" s="37"/>
      <c r="O567" s="37"/>
      <c r="P567" s="37"/>
      <c r="Q567" s="37"/>
    </row>
    <row r="568" spans="12:17" ht="12.75" customHeight="1">
      <c r="L568" s="37"/>
      <c r="M568" s="37"/>
      <c r="N568" s="37"/>
      <c r="O568" s="37"/>
      <c r="P568" s="37"/>
      <c r="Q568" s="37"/>
    </row>
    <row r="569" spans="12:17" ht="14.25" customHeight="1">
      <c r="L569" s="37"/>
      <c r="M569" s="37"/>
      <c r="N569" s="37"/>
      <c r="O569" s="37"/>
      <c r="P569" s="37"/>
      <c r="Q569" s="39"/>
    </row>
    <row r="570" spans="12:17" ht="13.5" customHeight="1">
      <c r="L570" s="37"/>
      <c r="M570" s="37"/>
      <c r="N570" s="37"/>
      <c r="O570" s="37"/>
      <c r="P570" s="37"/>
      <c r="Q570" s="39"/>
    </row>
    <row r="571" spans="12:17" ht="12.75">
      <c r="L571" s="37"/>
      <c r="M571" s="37"/>
      <c r="N571" s="37"/>
      <c r="O571" s="37"/>
      <c r="P571" s="37"/>
      <c r="Q571" s="39"/>
    </row>
    <row r="572" spans="12:17" ht="12.75">
      <c r="L572" s="37"/>
      <c r="M572" s="37"/>
      <c r="N572" s="37"/>
      <c r="O572" s="37"/>
      <c r="P572" s="37"/>
      <c r="Q572" s="39"/>
    </row>
    <row r="573" spans="12:17" ht="12.75">
      <c r="L573" s="37"/>
      <c r="M573" s="37"/>
      <c r="N573" s="37"/>
      <c r="O573" s="37"/>
      <c r="P573" s="37"/>
      <c r="Q573" s="41"/>
    </row>
    <row r="574" spans="12:17" ht="12.75">
      <c r="L574" s="7"/>
      <c r="M574" s="7"/>
      <c r="N574" s="7"/>
      <c r="O574" s="7"/>
      <c r="P574" s="7"/>
      <c r="Q574" s="7"/>
    </row>
    <row r="575" spans="12:17" ht="12.75">
      <c r="L575" s="7"/>
      <c r="M575" s="7"/>
      <c r="N575" s="7"/>
      <c r="O575" s="7"/>
      <c r="P575" s="7"/>
      <c r="Q575" s="7"/>
    </row>
    <row r="582" spans="3:6" ht="12.75">
      <c r="C582" s="28"/>
      <c r="D582" s="28"/>
      <c r="E582" s="28"/>
      <c r="F582" s="28"/>
    </row>
    <row r="583" spans="3:6" ht="12.75">
      <c r="C583" s="28"/>
      <c r="D583" s="28"/>
      <c r="E583" s="28"/>
      <c r="F583" s="28"/>
    </row>
    <row r="615" spans="5:6" ht="12.75">
      <c r="E615" s="28"/>
      <c r="F615" s="28"/>
    </row>
    <row r="677" spans="5:6" ht="12.75">
      <c r="E677" s="28"/>
      <c r="F677" s="28"/>
    </row>
    <row r="678" spans="5:6" ht="12.75">
      <c r="E678" s="28"/>
      <c r="F678" s="28"/>
    </row>
    <row r="679" spans="5:6" ht="12.75">
      <c r="E679" s="28"/>
      <c r="F679" s="28"/>
    </row>
    <row r="686" spans="5:6" ht="12.75">
      <c r="E686" s="28"/>
      <c r="F686" s="28"/>
    </row>
    <row r="687" spans="5:6" ht="12.75">
      <c r="E687" s="28"/>
      <c r="F687" s="28"/>
    </row>
    <row r="688" spans="5:6" ht="12.75">
      <c r="E688" s="28"/>
      <c r="F688" s="28"/>
    </row>
    <row r="689" spans="5:6" ht="12.75">
      <c r="E689" s="28"/>
      <c r="F689" s="28"/>
    </row>
    <row r="690" spans="5:6" ht="12.75">
      <c r="E690" s="28"/>
      <c r="F690" s="28"/>
    </row>
    <row r="694" spans="5:7" ht="12.75">
      <c r="E694" s="28"/>
      <c r="F694" s="28"/>
      <c r="G694" s="98"/>
    </row>
    <row r="695" spans="5:7" ht="12.75">
      <c r="E695" s="28"/>
      <c r="F695" s="28"/>
      <c r="G695" s="98"/>
    </row>
    <row r="696" spans="5:7" ht="12.75">
      <c r="E696" s="28"/>
      <c r="F696" s="28"/>
      <c r="G696" s="98"/>
    </row>
    <row r="697" ht="12.75">
      <c r="G697" s="98"/>
    </row>
    <row r="698" ht="12.75">
      <c r="G698" s="98"/>
    </row>
    <row r="699" spans="1:7" ht="12.75">
      <c r="A699" s="28"/>
      <c r="B699" s="28"/>
      <c r="C699" s="28"/>
      <c r="D699" s="28"/>
      <c r="E699" s="28"/>
      <c r="F699" s="28"/>
      <c r="G699" s="98"/>
    </row>
    <row r="700" spans="1:7" ht="12.75">
      <c r="A700" s="28"/>
      <c r="E700" s="28"/>
      <c r="F700" s="28"/>
      <c r="G700" s="98"/>
    </row>
    <row r="701" spans="1:7" ht="12.75">
      <c r="A701" s="28"/>
      <c r="B701" s="28"/>
      <c r="C701" s="28"/>
      <c r="D701" s="28"/>
      <c r="E701" s="28"/>
      <c r="F701" s="28"/>
      <c r="G701" s="98"/>
    </row>
    <row r="702" spans="1:7" ht="12.75">
      <c r="A702" s="28"/>
      <c r="B702" s="28"/>
      <c r="C702" s="28"/>
      <c r="D702" s="28"/>
      <c r="E702" s="28"/>
      <c r="F702" s="28"/>
      <c r="G702" s="98"/>
    </row>
    <row r="703" spans="7:9" ht="12.75">
      <c r="G703" s="98"/>
      <c r="H703" s="98"/>
      <c r="I703" s="98"/>
    </row>
    <row r="704" spans="7:9" ht="12.75">
      <c r="G704" s="98"/>
      <c r="H704" s="98"/>
      <c r="I704" s="98"/>
    </row>
    <row r="705" spans="7:9" ht="12.75">
      <c r="G705" s="98"/>
      <c r="H705" s="98"/>
      <c r="I705" s="98"/>
    </row>
    <row r="706" spans="7:9" ht="12.75">
      <c r="G706" s="98"/>
      <c r="H706" s="98"/>
      <c r="I706" s="98"/>
    </row>
    <row r="707" spans="1:9" ht="12.75">
      <c r="A707" s="28"/>
      <c r="B707" s="28"/>
      <c r="C707" s="28"/>
      <c r="D707" s="28"/>
      <c r="E707" s="28"/>
      <c r="F707" s="28"/>
      <c r="G707" s="98"/>
      <c r="H707" s="98"/>
      <c r="I707" s="98"/>
    </row>
    <row r="708" spans="1:9" ht="12.75">
      <c r="A708" s="28"/>
      <c r="B708" s="28"/>
      <c r="C708" s="28"/>
      <c r="D708" s="28"/>
      <c r="E708" s="28"/>
      <c r="F708" s="28"/>
      <c r="G708" s="98"/>
      <c r="H708" s="98"/>
      <c r="I708" s="98"/>
    </row>
    <row r="709" spans="1:9" ht="12.75">
      <c r="A709" s="28"/>
      <c r="B709" s="28"/>
      <c r="C709" s="28"/>
      <c r="D709" s="28"/>
      <c r="E709" s="28"/>
      <c r="F709" s="28"/>
      <c r="G709" s="98"/>
      <c r="H709" s="98"/>
      <c r="I709" s="98"/>
    </row>
    <row r="710" spans="1:9" ht="12.75">
      <c r="A710" s="28"/>
      <c r="B710" s="28"/>
      <c r="C710" s="28"/>
      <c r="D710" s="28"/>
      <c r="E710" s="28"/>
      <c r="F710" s="28"/>
      <c r="G710" s="98"/>
      <c r="H710" s="98"/>
      <c r="I710" s="98"/>
    </row>
    <row r="711" spans="7:9" ht="12.75">
      <c r="G711" s="98"/>
      <c r="H711" s="98"/>
      <c r="I711" s="98"/>
    </row>
    <row r="712" spans="7:9" ht="12.75">
      <c r="G712" s="98"/>
      <c r="H712" s="98"/>
      <c r="I712" s="98"/>
    </row>
    <row r="713" spans="1:9" ht="12.75">
      <c r="A713" s="28"/>
      <c r="B713" s="28"/>
      <c r="C713" s="28"/>
      <c r="D713" s="28"/>
      <c r="E713" s="28"/>
      <c r="F713" s="28"/>
      <c r="G713" s="98"/>
      <c r="H713" s="98"/>
      <c r="I713" s="98"/>
    </row>
    <row r="714" spans="1:9" ht="12.75">
      <c r="A714" s="28"/>
      <c r="B714" s="28"/>
      <c r="C714" s="28"/>
      <c r="D714" s="28"/>
      <c r="E714" s="28"/>
      <c r="F714" s="28"/>
      <c r="G714" s="98"/>
      <c r="H714" s="98"/>
      <c r="I714" s="98"/>
    </row>
    <row r="715" spans="1:9" ht="12.75">
      <c r="A715" s="28"/>
      <c r="B715" s="28"/>
      <c r="C715" s="28"/>
      <c r="D715" s="28"/>
      <c r="E715" s="28"/>
      <c r="F715" s="28"/>
      <c r="G715" s="98"/>
      <c r="H715" s="98"/>
      <c r="I715" s="98"/>
    </row>
    <row r="716" spans="7:9" ht="12.75">
      <c r="G716" s="98"/>
      <c r="H716" s="98"/>
      <c r="I716" s="98"/>
    </row>
    <row r="717" spans="7:9" ht="12.75">
      <c r="G717" s="98"/>
      <c r="H717" s="98"/>
      <c r="I717" s="98"/>
    </row>
    <row r="718" spans="7:9" ht="12.75">
      <c r="G718" s="98"/>
      <c r="H718" s="98"/>
      <c r="I718" s="98"/>
    </row>
    <row r="719" spans="7:9" ht="12.75">
      <c r="G719" s="98"/>
      <c r="H719" s="98"/>
      <c r="I719" s="98"/>
    </row>
    <row r="720" spans="7:9" ht="12.75">
      <c r="G720" s="98"/>
      <c r="H720" s="98"/>
      <c r="I720" s="98"/>
    </row>
    <row r="721" spans="7:9" ht="12.75">
      <c r="G721" s="98"/>
      <c r="H721" s="98"/>
      <c r="I721" s="98"/>
    </row>
    <row r="722" spans="7:9" ht="12.75">
      <c r="G722" s="98"/>
      <c r="H722" s="98"/>
      <c r="I722" s="98"/>
    </row>
    <row r="723" spans="7:9" ht="12.75">
      <c r="G723" s="98"/>
      <c r="H723" s="98"/>
      <c r="I723" s="98"/>
    </row>
    <row r="724" spans="1:9" ht="12.75">
      <c r="A724" s="28"/>
      <c r="B724" s="28"/>
      <c r="C724" s="28"/>
      <c r="D724" s="28"/>
      <c r="E724" s="28"/>
      <c r="F724" s="28"/>
      <c r="G724" s="98"/>
      <c r="H724" s="98"/>
      <c r="I724" s="98"/>
    </row>
    <row r="725" spans="1:9" ht="12.75">
      <c r="A725" s="28"/>
      <c r="B725" s="28"/>
      <c r="C725" s="28"/>
      <c r="D725" s="28"/>
      <c r="E725" s="28"/>
      <c r="F725" s="28"/>
      <c r="G725" s="98"/>
      <c r="H725" s="98"/>
      <c r="I725" s="98"/>
    </row>
    <row r="726" spans="1:9" ht="12.75">
      <c r="A726" s="28"/>
      <c r="B726" s="28"/>
      <c r="C726" s="28"/>
      <c r="D726" s="28"/>
      <c r="E726" s="28"/>
      <c r="F726" s="28"/>
      <c r="G726" s="98"/>
      <c r="H726" s="98"/>
      <c r="I726" s="98"/>
    </row>
    <row r="727" spans="1:9" ht="12.75">
      <c r="A727" s="28"/>
      <c r="B727" s="28"/>
      <c r="C727" s="28"/>
      <c r="D727" s="28"/>
      <c r="E727" s="28"/>
      <c r="F727" s="28"/>
      <c r="G727" s="98"/>
      <c r="H727" s="98"/>
      <c r="I727" s="98"/>
    </row>
    <row r="728" spans="1:9" ht="12.75">
      <c r="A728" s="28"/>
      <c r="B728" s="28"/>
      <c r="C728" s="28"/>
      <c r="D728" s="28"/>
      <c r="E728" s="28"/>
      <c r="F728" s="28"/>
      <c r="G728" s="98"/>
      <c r="H728" s="98"/>
      <c r="I728" s="98"/>
    </row>
    <row r="729" spans="1:9" ht="12.75">
      <c r="A729" s="28"/>
      <c r="B729" s="28"/>
      <c r="C729" s="28"/>
      <c r="D729" s="28"/>
      <c r="E729" s="28"/>
      <c r="F729" s="28"/>
      <c r="G729" s="28"/>
      <c r="H729" s="98"/>
      <c r="I729" s="98"/>
    </row>
    <row r="730" spans="1:9" ht="12.75">
      <c r="A730" s="28"/>
      <c r="B730" s="28"/>
      <c r="C730" s="28"/>
      <c r="D730" s="28"/>
      <c r="E730" s="28"/>
      <c r="F730" s="28"/>
      <c r="G730" s="28"/>
      <c r="H730" s="98"/>
      <c r="I730" s="98"/>
    </row>
    <row r="731" spans="7:9" ht="12.75">
      <c r="G731" s="28"/>
      <c r="H731" s="98"/>
      <c r="I731" s="98"/>
    </row>
    <row r="732" spans="7:9" ht="12.75">
      <c r="G732" s="28"/>
      <c r="H732" s="98"/>
      <c r="I732" s="98"/>
    </row>
    <row r="733" spans="7:9" ht="12.75">
      <c r="G733" s="28"/>
      <c r="H733" s="98"/>
      <c r="I733" s="98"/>
    </row>
    <row r="734" spans="7:9" ht="12.75">
      <c r="G734" s="28"/>
      <c r="H734" s="98"/>
      <c r="I734" s="98"/>
    </row>
    <row r="735" spans="7:9" ht="12.75">
      <c r="G735" s="28"/>
      <c r="H735" s="98"/>
      <c r="I735" s="98"/>
    </row>
    <row r="736" spans="7:9" ht="12.75">
      <c r="G736" s="28"/>
      <c r="H736" s="98"/>
      <c r="I736" s="98"/>
    </row>
    <row r="737" spans="7:9" ht="12.75">
      <c r="G737" s="28"/>
      <c r="H737" s="98"/>
      <c r="I737" s="98"/>
    </row>
    <row r="738" spans="7:9" ht="12.75">
      <c r="G738" s="28"/>
      <c r="H738" s="98"/>
      <c r="I738" s="98"/>
    </row>
    <row r="739" spans="7:9" ht="12.75">
      <c r="G739" s="28"/>
      <c r="H739" s="98"/>
      <c r="I739" s="98"/>
    </row>
    <row r="740" spans="7:9" ht="12.75">
      <c r="G740" s="28"/>
      <c r="H740" s="98"/>
      <c r="I740" s="98"/>
    </row>
    <row r="741" spans="7:9" ht="12.75">
      <c r="G741" s="28"/>
      <c r="H741" s="98"/>
      <c r="I741" s="98"/>
    </row>
    <row r="742" spans="7:9" ht="12.75">
      <c r="G742" s="28"/>
      <c r="H742" s="98"/>
      <c r="I742" s="98"/>
    </row>
    <row r="743" spans="7:9" ht="12.75">
      <c r="G743" s="28"/>
      <c r="H743" s="98"/>
      <c r="I743" s="98"/>
    </row>
    <row r="744" spans="7:9" ht="12.75">
      <c r="G744" s="28"/>
      <c r="H744" s="98"/>
      <c r="I744" s="98"/>
    </row>
    <row r="745" spans="7:9" ht="12.75">
      <c r="G745" s="28"/>
      <c r="H745" s="98"/>
      <c r="I745" s="98"/>
    </row>
    <row r="746" spans="7:9" ht="12.75">
      <c r="G746" s="28"/>
      <c r="H746" s="98"/>
      <c r="I746" s="98"/>
    </row>
    <row r="747" spans="7:9" ht="12.75">
      <c r="G747" s="28"/>
      <c r="H747" s="98"/>
      <c r="I747" s="98"/>
    </row>
    <row r="748" spans="7:9" ht="12.75">
      <c r="G748" s="28"/>
      <c r="H748" s="98"/>
      <c r="I748" s="98"/>
    </row>
    <row r="749" spans="7:9" ht="12.75">
      <c r="G749" s="28"/>
      <c r="H749" s="98"/>
      <c r="I749" s="98"/>
    </row>
    <row r="750" spans="7:9" ht="12.75">
      <c r="G750" s="28"/>
      <c r="H750" s="98"/>
      <c r="I750" s="98"/>
    </row>
    <row r="751" spans="7:9" ht="12.75">
      <c r="G751" s="28"/>
      <c r="H751" s="98"/>
      <c r="I751" s="98"/>
    </row>
    <row r="752" spans="7:9" ht="12.75">
      <c r="G752" s="28"/>
      <c r="H752" s="28"/>
      <c r="I752" s="98"/>
    </row>
    <row r="753" spans="7:9" ht="12.75">
      <c r="G753" s="28"/>
      <c r="H753" s="28"/>
      <c r="I753" s="98"/>
    </row>
    <row r="754" spans="7:9" ht="12.75">
      <c r="G754" s="28"/>
      <c r="H754" s="28"/>
      <c r="I754" s="98"/>
    </row>
    <row r="755" spans="7:10" ht="12.75">
      <c r="G755" s="28"/>
      <c r="H755" s="28"/>
      <c r="I755" s="98"/>
      <c r="J755" s="98"/>
    </row>
    <row r="756" spans="7:10" ht="12.75">
      <c r="G756" s="28"/>
      <c r="H756" s="28"/>
      <c r="I756" s="98"/>
      <c r="J756" s="98"/>
    </row>
    <row r="757" spans="7:10" ht="12.75">
      <c r="G757" s="28"/>
      <c r="H757" s="28"/>
      <c r="I757" s="98"/>
      <c r="J757" s="98"/>
    </row>
    <row r="758" spans="7:10" ht="12.75">
      <c r="G758" s="28"/>
      <c r="H758" s="28"/>
      <c r="I758" s="98"/>
      <c r="J758" s="98"/>
    </row>
    <row r="759" spans="7:10" ht="12.75">
      <c r="G759" s="28"/>
      <c r="H759" s="28"/>
      <c r="I759" s="98"/>
      <c r="J759" s="98"/>
    </row>
    <row r="760" spans="7:10" ht="12.75">
      <c r="G760" s="28"/>
      <c r="H760" s="28"/>
      <c r="I760" s="98"/>
      <c r="J760" s="98"/>
    </row>
    <row r="761" spans="7:10" ht="12.75">
      <c r="G761" s="28"/>
      <c r="H761" s="28"/>
      <c r="I761" s="98"/>
      <c r="J761" s="98"/>
    </row>
    <row r="762" spans="7:10" ht="12.75">
      <c r="G762" s="28"/>
      <c r="H762" s="28"/>
      <c r="I762" s="98"/>
      <c r="J762" s="98"/>
    </row>
    <row r="763" spans="7:10" ht="12.75">
      <c r="G763" s="28"/>
      <c r="H763" s="28"/>
      <c r="I763" s="98"/>
      <c r="J763" s="98"/>
    </row>
    <row r="764" spans="7:10" ht="12.75">
      <c r="G764" s="28"/>
      <c r="H764" s="28"/>
      <c r="I764" s="98"/>
      <c r="J764" s="98"/>
    </row>
    <row r="765" spans="7:10" ht="12.75">
      <c r="G765" s="28"/>
      <c r="H765" s="28"/>
      <c r="I765" s="98"/>
      <c r="J765" s="98"/>
    </row>
    <row r="766" spans="7:10" ht="12.75">
      <c r="G766" s="28"/>
      <c r="H766" s="28"/>
      <c r="I766" s="98"/>
      <c r="J766" s="98"/>
    </row>
    <row r="767" spans="7:10" ht="12.75">
      <c r="G767" s="28"/>
      <c r="H767" s="28"/>
      <c r="I767" s="98"/>
      <c r="J767" s="98"/>
    </row>
    <row r="768" spans="8:10" ht="12.75">
      <c r="H768" s="28"/>
      <c r="I768" s="98"/>
      <c r="J768" s="98"/>
    </row>
    <row r="769" spans="8:10" ht="12.75">
      <c r="H769" s="28"/>
      <c r="I769" s="98"/>
      <c r="J769" s="98"/>
    </row>
    <row r="770" ht="12.75">
      <c r="J770" s="98"/>
    </row>
    <row r="771" ht="12.75">
      <c r="J771" s="98"/>
    </row>
    <row r="772" ht="12.75">
      <c r="J772" s="98"/>
    </row>
    <row r="781" spans="8:9" ht="12.75">
      <c r="H781" s="28"/>
      <c r="I781" s="98"/>
    </row>
    <row r="782" spans="8:9" ht="12.75">
      <c r="H782" s="28"/>
      <c r="I782" s="98"/>
    </row>
    <row r="783" spans="8:9" ht="12.75">
      <c r="H783" s="28"/>
      <c r="I783" s="98"/>
    </row>
    <row r="784" spans="8:10" ht="12.75">
      <c r="H784" s="28"/>
      <c r="I784" s="98"/>
      <c r="J784" s="98"/>
    </row>
    <row r="785" spans="8:10" ht="12.75">
      <c r="H785" s="28"/>
      <c r="I785" s="98"/>
      <c r="J785" s="98"/>
    </row>
    <row r="786" spans="8:10" ht="12.75">
      <c r="H786" s="28"/>
      <c r="I786" s="98"/>
      <c r="J786" s="98"/>
    </row>
    <row r="787" spans="8:10" ht="12.75">
      <c r="H787" s="28"/>
      <c r="I787" s="98"/>
      <c r="J787" s="98"/>
    </row>
    <row r="788" spans="7:10" ht="12.75">
      <c r="G788" s="28"/>
      <c r="H788" s="28"/>
      <c r="I788" s="98"/>
      <c r="J788" s="98"/>
    </row>
    <row r="789" spans="7:10" ht="12.75">
      <c r="G789" s="28"/>
      <c r="H789" s="28"/>
      <c r="I789" s="98"/>
      <c r="J789" s="98"/>
    </row>
    <row r="790" spans="7:10" ht="12.75">
      <c r="G790" s="28"/>
      <c r="H790" s="28"/>
      <c r="I790" s="98"/>
      <c r="J790" s="98"/>
    </row>
    <row r="791" spans="7:10" ht="12.75">
      <c r="G791" s="28"/>
      <c r="H791" s="28"/>
      <c r="I791" s="98"/>
      <c r="J791" s="98"/>
    </row>
    <row r="792" spans="7:10" ht="12.75">
      <c r="G792" s="28"/>
      <c r="H792" s="28"/>
      <c r="I792" s="98"/>
      <c r="J792" s="98"/>
    </row>
    <row r="793" spans="7:10" ht="12.75">
      <c r="G793" s="28"/>
      <c r="H793" s="28"/>
      <c r="I793" s="98"/>
      <c r="J793" s="98"/>
    </row>
    <row r="794" spans="7:10" ht="12.75">
      <c r="G794" s="28"/>
      <c r="H794" s="28"/>
      <c r="I794" s="98"/>
      <c r="J794" s="98"/>
    </row>
    <row r="795" spans="7:10" ht="12.75">
      <c r="G795" s="28"/>
      <c r="H795" s="28"/>
      <c r="I795" s="98"/>
      <c r="J795" s="98"/>
    </row>
    <row r="796" spans="7:10" ht="12.75">
      <c r="G796" s="28"/>
      <c r="H796" s="28"/>
      <c r="I796" s="98"/>
      <c r="J796" s="98"/>
    </row>
    <row r="797" spans="7:10" ht="12.75">
      <c r="G797" s="28"/>
      <c r="H797" s="28"/>
      <c r="I797" s="98"/>
      <c r="J797" s="98"/>
    </row>
    <row r="798" spans="1:10" ht="12.75">
      <c r="A798" s="28"/>
      <c r="B798" s="28"/>
      <c r="C798" s="28"/>
      <c r="D798" s="28"/>
      <c r="E798" s="28"/>
      <c r="F798" s="28"/>
      <c r="G798" s="28"/>
      <c r="H798" s="28"/>
      <c r="I798" s="98"/>
      <c r="J798" s="98"/>
    </row>
    <row r="799" spans="7:10" ht="12.75">
      <c r="G799" s="28"/>
      <c r="H799" s="28"/>
      <c r="I799" s="98"/>
      <c r="J799" s="98"/>
    </row>
    <row r="800" spans="7:10" ht="12.75">
      <c r="G800" s="28"/>
      <c r="H800" s="28"/>
      <c r="I800" s="98"/>
      <c r="J800" s="98"/>
    </row>
    <row r="801" spans="7:10" ht="12.75">
      <c r="G801" s="28"/>
      <c r="H801" s="28"/>
      <c r="I801" s="98"/>
      <c r="J801" s="98"/>
    </row>
    <row r="802" spans="7:10" ht="12.75">
      <c r="G802" s="28"/>
      <c r="H802" s="28"/>
      <c r="I802" s="98"/>
      <c r="J802" s="98"/>
    </row>
    <row r="803" spans="7:10" ht="12.75">
      <c r="G803" s="28"/>
      <c r="H803" s="28"/>
      <c r="I803" s="98"/>
      <c r="J803" s="98"/>
    </row>
    <row r="804" spans="7:10" ht="12.75">
      <c r="G804" s="28"/>
      <c r="H804" s="28"/>
      <c r="I804" s="98"/>
      <c r="J804" s="98"/>
    </row>
    <row r="805" spans="7:10" ht="12.75">
      <c r="G805" s="28"/>
      <c r="H805" s="28"/>
      <c r="I805" s="98"/>
      <c r="J805" s="98"/>
    </row>
    <row r="806" spans="1:10" ht="12.75">
      <c r="A806" s="28"/>
      <c r="B806" s="28"/>
      <c r="C806" s="28"/>
      <c r="D806" s="28"/>
      <c r="E806" s="28"/>
      <c r="F806" s="28"/>
      <c r="G806" s="28"/>
      <c r="H806" s="28"/>
      <c r="I806" s="98"/>
      <c r="J806" s="98"/>
    </row>
    <row r="807" spans="1:10" ht="12.75">
      <c r="A807" s="28"/>
      <c r="B807" s="28"/>
      <c r="C807" s="28"/>
      <c r="D807" s="28"/>
      <c r="E807" s="28"/>
      <c r="F807" s="28"/>
      <c r="G807" s="28"/>
      <c r="H807" s="28"/>
      <c r="I807" s="98"/>
      <c r="J807" s="98"/>
    </row>
    <row r="808" spans="1:10" ht="12.75">
      <c r="A808" s="28"/>
      <c r="B808" s="28"/>
      <c r="C808" s="28"/>
      <c r="D808" s="28"/>
      <c r="E808" s="28"/>
      <c r="F808" s="28"/>
      <c r="G808" s="28"/>
      <c r="H808" s="28"/>
      <c r="I808" s="98"/>
      <c r="J808" s="98"/>
    </row>
    <row r="809" spans="1:10" ht="12.75">
      <c r="A809" s="28"/>
      <c r="B809" s="28"/>
      <c r="C809" s="28"/>
      <c r="D809" s="28"/>
      <c r="E809" s="28"/>
      <c r="F809" s="28"/>
      <c r="G809" s="28"/>
      <c r="H809" s="28"/>
      <c r="I809" s="98"/>
      <c r="J809" s="98"/>
    </row>
    <row r="810" spans="1:10" ht="12.75">
      <c r="A810" s="28"/>
      <c r="B810" s="28"/>
      <c r="C810" s="28"/>
      <c r="D810" s="28"/>
      <c r="E810" s="28"/>
      <c r="F810" s="28"/>
      <c r="G810" s="28"/>
      <c r="H810" s="28"/>
      <c r="I810" s="98"/>
      <c r="J810" s="98"/>
    </row>
    <row r="811" ht="12.75">
      <c r="J811" s="98"/>
    </row>
    <row r="812" ht="12.75">
      <c r="J812" s="98"/>
    </row>
    <row r="813" ht="12.75">
      <c r="J813" s="98"/>
    </row>
    <row r="814" spans="1:10" ht="12.75">
      <c r="A814" s="28"/>
      <c r="B814" s="28"/>
      <c r="C814" s="28"/>
      <c r="D814" s="28"/>
      <c r="E814" s="28"/>
      <c r="F814" s="28"/>
      <c r="G814" s="28"/>
      <c r="H814" s="28"/>
      <c r="I814" s="98"/>
      <c r="J814" s="98"/>
    </row>
    <row r="815" spans="1:10" ht="12.75">
      <c r="A815" s="28"/>
      <c r="B815" s="28"/>
      <c r="C815" s="28"/>
      <c r="D815" s="28"/>
      <c r="E815" s="28"/>
      <c r="F815" s="28"/>
      <c r="G815" s="28"/>
      <c r="H815" s="28"/>
      <c r="I815" s="98"/>
      <c r="J815" s="98"/>
    </row>
    <row r="816" spans="7:10" ht="12.75">
      <c r="G816" s="28"/>
      <c r="H816" s="28"/>
      <c r="I816" s="98"/>
      <c r="J816" s="98"/>
    </row>
    <row r="817" spans="7:10" ht="12.75">
      <c r="G817" s="28"/>
      <c r="H817" s="28"/>
      <c r="I817" s="98"/>
      <c r="J817" s="98"/>
    </row>
    <row r="818" spans="7:10" ht="12.75">
      <c r="G818" s="28"/>
      <c r="H818" s="28"/>
      <c r="I818" s="98"/>
      <c r="J818" s="98"/>
    </row>
    <row r="819" spans="7:10" ht="12.75">
      <c r="G819" s="28"/>
      <c r="H819" s="28"/>
      <c r="I819" s="98"/>
      <c r="J819" s="98"/>
    </row>
    <row r="820" spans="7:10" ht="12.75">
      <c r="G820" s="28"/>
      <c r="H820" s="28"/>
      <c r="I820" s="98"/>
      <c r="J820" s="98"/>
    </row>
    <row r="821" spans="7:10" ht="12.75">
      <c r="G821" s="28"/>
      <c r="H821" s="28"/>
      <c r="I821" s="98"/>
      <c r="J821" s="98"/>
    </row>
    <row r="822" spans="7:10" ht="12.75">
      <c r="G822" s="28"/>
      <c r="H822" s="28"/>
      <c r="I822" s="98"/>
      <c r="J822" s="98"/>
    </row>
    <row r="823" spans="7:10" ht="12.75">
      <c r="G823" s="28"/>
      <c r="H823" s="28"/>
      <c r="I823" s="98"/>
      <c r="J823" s="98"/>
    </row>
    <row r="824" spans="7:10" ht="12.75">
      <c r="G824" s="28"/>
      <c r="H824" s="28"/>
      <c r="I824" s="98"/>
      <c r="J824" s="98"/>
    </row>
    <row r="825" spans="7:10" ht="12.75">
      <c r="G825" s="28"/>
      <c r="H825" s="28"/>
      <c r="I825" s="98"/>
      <c r="J825" s="98"/>
    </row>
    <row r="826" spans="7:10" ht="12.75">
      <c r="G826" s="28"/>
      <c r="H826" s="28"/>
      <c r="I826" s="98"/>
      <c r="J826" s="98"/>
    </row>
    <row r="827" spans="7:10" ht="12.75">
      <c r="G827" s="28"/>
      <c r="H827" s="28"/>
      <c r="I827" s="98"/>
      <c r="J827" s="98"/>
    </row>
    <row r="828" spans="7:10" ht="12.75">
      <c r="G828" s="28"/>
      <c r="H828" s="28"/>
      <c r="I828" s="98"/>
      <c r="J828" s="98"/>
    </row>
    <row r="829" spans="7:10" ht="12.75">
      <c r="G829" s="28"/>
      <c r="H829" s="28"/>
      <c r="I829" s="98"/>
      <c r="J829" s="98"/>
    </row>
    <row r="830" spans="7:10" ht="12.75">
      <c r="G830" s="28"/>
      <c r="H830" s="28"/>
      <c r="I830" s="98"/>
      <c r="J830" s="98"/>
    </row>
    <row r="831" spans="7:10" ht="12.75">
      <c r="G831" s="28"/>
      <c r="H831" s="28"/>
      <c r="I831" s="98"/>
      <c r="J831" s="98"/>
    </row>
    <row r="832" spans="7:10" ht="12.75">
      <c r="G832" s="28"/>
      <c r="H832" s="28"/>
      <c r="I832" s="98"/>
      <c r="J832" s="98"/>
    </row>
    <row r="833" spans="7:10" ht="12.75">
      <c r="G833" s="28"/>
      <c r="H833" s="28"/>
      <c r="I833" s="98"/>
      <c r="J833" s="98"/>
    </row>
    <row r="834" spans="7:10" ht="12.75">
      <c r="G834" s="28"/>
      <c r="H834" s="28"/>
      <c r="I834" s="98"/>
      <c r="J834" s="98"/>
    </row>
    <row r="835" spans="7:10" ht="12.75">
      <c r="G835" s="28"/>
      <c r="H835" s="28"/>
      <c r="I835" s="98"/>
      <c r="J835" s="98"/>
    </row>
    <row r="836" spans="7:10" ht="12.75">
      <c r="G836" s="28"/>
      <c r="H836" s="28"/>
      <c r="I836" s="98"/>
      <c r="J836" s="98"/>
    </row>
    <row r="837" spans="7:10" ht="12.75">
      <c r="G837" s="28"/>
      <c r="H837" s="28"/>
      <c r="I837" s="98"/>
      <c r="J837" s="98"/>
    </row>
    <row r="838" spans="7:10" ht="12.75">
      <c r="G838" s="28"/>
      <c r="H838" s="28"/>
      <c r="I838" s="98"/>
      <c r="J838" s="98"/>
    </row>
    <row r="839" spans="7:10" ht="12.75">
      <c r="G839" s="28"/>
      <c r="H839" s="28"/>
      <c r="I839" s="98"/>
      <c r="J839" s="98"/>
    </row>
    <row r="840" spans="7:10" ht="12.75">
      <c r="G840" s="28"/>
      <c r="H840" s="28"/>
      <c r="I840" s="98"/>
      <c r="J840" s="98"/>
    </row>
    <row r="841" spans="1:10" ht="12.75">
      <c r="A841" s="28"/>
      <c r="B841" s="28"/>
      <c r="C841" s="28"/>
      <c r="D841" s="28"/>
      <c r="E841" s="28"/>
      <c r="F841" s="28"/>
      <c r="G841" s="28"/>
      <c r="H841" s="28"/>
      <c r="I841" s="98"/>
      <c r="J841" s="98"/>
    </row>
    <row r="842" spans="1:10" ht="12.75">
      <c r="A842" s="28"/>
      <c r="B842" s="28"/>
      <c r="C842" s="28"/>
      <c r="D842" s="28"/>
      <c r="E842" s="28"/>
      <c r="F842" s="28"/>
      <c r="G842" s="28"/>
      <c r="H842" s="28"/>
      <c r="I842" s="98"/>
      <c r="J842" s="98"/>
    </row>
    <row r="843" spans="1:10" ht="12.75">
      <c r="A843" s="28"/>
      <c r="B843" s="28"/>
      <c r="C843" s="28"/>
      <c r="D843" s="28"/>
      <c r="E843" s="28"/>
      <c r="F843" s="28"/>
      <c r="G843" s="28"/>
      <c r="H843" s="28"/>
      <c r="I843" s="98"/>
      <c r="J843" s="98"/>
    </row>
    <row r="844" spans="7:10" ht="12.75">
      <c r="G844" s="28"/>
      <c r="H844" s="28"/>
      <c r="I844" s="98"/>
      <c r="J844" s="98"/>
    </row>
    <row r="845" spans="1:10" ht="12.75">
      <c r="A845" s="28"/>
      <c r="B845" s="28"/>
      <c r="C845" s="28"/>
      <c r="D845" s="28"/>
      <c r="E845" s="28"/>
      <c r="F845" s="28"/>
      <c r="G845" s="28"/>
      <c r="H845" s="28"/>
      <c r="I845" s="98"/>
      <c r="J845" s="98"/>
    </row>
    <row r="846" spans="1:10" ht="12.75">
      <c r="A846" s="28"/>
      <c r="B846" s="28"/>
      <c r="C846" s="28"/>
      <c r="D846" s="28"/>
      <c r="E846" s="28"/>
      <c r="F846" s="28"/>
      <c r="G846" s="28"/>
      <c r="H846" s="28"/>
      <c r="I846" s="98"/>
      <c r="J846" s="98"/>
    </row>
    <row r="847" spans="1:10" ht="12.75">
      <c r="A847" s="28"/>
      <c r="B847" s="28"/>
      <c r="C847" s="28"/>
      <c r="D847" s="28"/>
      <c r="E847" s="28"/>
      <c r="F847" s="28"/>
      <c r="G847" s="28"/>
      <c r="H847" s="28"/>
      <c r="I847" s="98"/>
      <c r="J847" s="98"/>
    </row>
    <row r="848" spans="1:10" ht="12.75">
      <c r="A848" s="28"/>
      <c r="B848" s="28"/>
      <c r="C848" s="28"/>
      <c r="D848" s="28"/>
      <c r="E848" s="28"/>
      <c r="F848" s="28"/>
      <c r="G848" s="28"/>
      <c r="H848" s="28"/>
      <c r="I848" s="98"/>
      <c r="J848" s="98"/>
    </row>
    <row r="849" spans="1:10" ht="12.75">
      <c r="A849" s="28"/>
      <c r="B849" s="28"/>
      <c r="C849" s="28"/>
      <c r="D849" s="28"/>
      <c r="E849" s="28"/>
      <c r="F849" s="28"/>
      <c r="G849" s="28"/>
      <c r="H849" s="28"/>
      <c r="I849" s="98"/>
      <c r="J849" s="98"/>
    </row>
    <row r="850" spans="1:10" ht="12.75">
      <c r="A850" s="28"/>
      <c r="B850" s="28"/>
      <c r="C850" s="28"/>
      <c r="D850" s="28"/>
      <c r="E850" s="28"/>
      <c r="F850" s="28"/>
      <c r="G850" s="28"/>
      <c r="H850" s="28"/>
      <c r="I850" s="98"/>
      <c r="J850" s="98"/>
    </row>
    <row r="851" spans="1:10" ht="12.75">
      <c r="A851" s="28"/>
      <c r="B851" s="28"/>
      <c r="C851" s="28"/>
      <c r="D851" s="28"/>
      <c r="E851" s="28"/>
      <c r="F851" s="28"/>
      <c r="G851" s="28"/>
      <c r="H851" s="28"/>
      <c r="I851" s="98"/>
      <c r="J851" s="98"/>
    </row>
    <row r="852" spans="1:10" ht="12.75">
      <c r="A852" s="28"/>
      <c r="B852" s="28"/>
      <c r="C852" s="28"/>
      <c r="D852" s="28"/>
      <c r="E852" s="28"/>
      <c r="F852" s="28"/>
      <c r="G852" s="28"/>
      <c r="H852" s="28"/>
      <c r="I852" s="98"/>
      <c r="J852" s="98"/>
    </row>
    <row r="853" spans="1:10" ht="12.75">
      <c r="A853" s="28"/>
      <c r="B853" s="28"/>
      <c r="C853" s="28"/>
      <c r="D853" s="28"/>
      <c r="E853" s="28"/>
      <c r="F853" s="28"/>
      <c r="G853" s="28"/>
      <c r="H853" s="28"/>
      <c r="I853" s="98"/>
      <c r="J853" s="98"/>
    </row>
    <row r="854" spans="1:10" ht="12.75">
      <c r="A854" s="28"/>
      <c r="B854" s="28"/>
      <c r="C854" s="28"/>
      <c r="D854" s="28"/>
      <c r="E854" s="28"/>
      <c r="F854" s="28"/>
      <c r="G854" s="28"/>
      <c r="H854" s="28"/>
      <c r="I854" s="98"/>
      <c r="J854" s="98"/>
    </row>
    <row r="855" spans="1:10" ht="12.75">
      <c r="A855" s="28"/>
      <c r="B855" s="28"/>
      <c r="C855" s="28"/>
      <c r="D855" s="28"/>
      <c r="E855" s="28"/>
      <c r="F855" s="28"/>
      <c r="G855" s="28"/>
      <c r="H855" s="28"/>
      <c r="I855" s="98"/>
      <c r="J855" s="98"/>
    </row>
    <row r="977" spans="1:10" ht="12.75">
      <c r="A977" s="28"/>
      <c r="B977" s="28"/>
      <c r="C977" s="28"/>
      <c r="D977" s="28"/>
      <c r="E977" s="28"/>
      <c r="F977" s="28"/>
      <c r="G977" s="28"/>
      <c r="H977" s="28"/>
      <c r="I977" s="98"/>
      <c r="J977" s="98"/>
    </row>
    <row r="978" spans="1:10" ht="12.75">
      <c r="A978" s="28"/>
      <c r="B978" s="28"/>
      <c r="C978" s="28"/>
      <c r="D978" s="28"/>
      <c r="E978" s="28"/>
      <c r="F978" s="28"/>
      <c r="G978" s="28"/>
      <c r="H978" s="28"/>
      <c r="I978" s="98"/>
      <c r="J978" s="98"/>
    </row>
    <row r="979" spans="1:10" ht="12.75">
      <c r="A979" s="28"/>
      <c r="B979" s="28"/>
      <c r="C979" s="28"/>
      <c r="D979" s="28"/>
      <c r="E979" s="28"/>
      <c r="F979" s="28"/>
      <c r="G979" s="28"/>
      <c r="H979" s="28"/>
      <c r="I979" s="98"/>
      <c r="J979" s="98"/>
    </row>
    <row r="980" spans="1:10" ht="12.75">
      <c r="A980" s="28"/>
      <c r="B980" s="28"/>
      <c r="C980" s="28"/>
      <c r="D980" s="28"/>
      <c r="E980" s="28"/>
      <c r="F980" s="28"/>
      <c r="G980" s="28"/>
      <c r="H980" s="28"/>
      <c r="I980" s="98"/>
      <c r="J980" s="98"/>
    </row>
    <row r="981" spans="1:10" ht="12.75">
      <c r="A981" s="28"/>
      <c r="B981" s="28"/>
      <c r="C981" s="28"/>
      <c r="D981" s="28"/>
      <c r="E981" s="28"/>
      <c r="F981" s="28"/>
      <c r="G981" s="28"/>
      <c r="H981" s="28"/>
      <c r="I981" s="98"/>
      <c r="J981" s="98"/>
    </row>
    <row r="982" spans="1:10" ht="12.75">
      <c r="A982" s="28"/>
      <c r="B982" s="28"/>
      <c r="C982" s="28"/>
      <c r="D982" s="28"/>
      <c r="E982" s="28"/>
      <c r="F982" s="28"/>
      <c r="G982" s="28"/>
      <c r="H982" s="28"/>
      <c r="I982" s="98"/>
      <c r="J982" s="98"/>
    </row>
    <row r="983" spans="1:10" ht="12.75">
      <c r="A983" s="28"/>
      <c r="B983" s="28"/>
      <c r="C983" s="28"/>
      <c r="D983" s="28"/>
      <c r="E983" s="28"/>
      <c r="F983" s="28"/>
      <c r="G983" s="28"/>
      <c r="H983" s="28"/>
      <c r="I983" s="98"/>
      <c r="J983" s="98"/>
    </row>
    <row r="984" spans="1:10" ht="12.75">
      <c r="A984" s="28"/>
      <c r="B984" s="28"/>
      <c r="C984" s="28"/>
      <c r="D984" s="28"/>
      <c r="E984" s="28"/>
      <c r="F984" s="28"/>
      <c r="G984" s="28"/>
      <c r="H984" s="28"/>
      <c r="I984" s="98"/>
      <c r="J984" s="98"/>
    </row>
    <row r="985" spans="7:10" ht="12.75">
      <c r="G985" s="28"/>
      <c r="H985" s="28"/>
      <c r="I985" s="98"/>
      <c r="J985" s="98"/>
    </row>
    <row r="986" spans="1:10" ht="12.75">
      <c r="A986" s="28"/>
      <c r="B986" s="28"/>
      <c r="C986" s="28"/>
      <c r="D986" s="28"/>
      <c r="E986" s="28"/>
      <c r="F986" s="28"/>
      <c r="G986" s="28"/>
      <c r="H986" s="28"/>
      <c r="I986" s="98"/>
      <c r="J986" s="98"/>
    </row>
    <row r="987" spans="1:10" ht="12.75">
      <c r="A987" s="28"/>
      <c r="B987" s="28"/>
      <c r="C987" s="28"/>
      <c r="D987" s="28"/>
      <c r="E987" s="28"/>
      <c r="F987" s="28"/>
      <c r="G987" s="28"/>
      <c r="H987" s="28"/>
      <c r="I987" s="98"/>
      <c r="J987" s="98"/>
    </row>
    <row r="988" spans="1:10" ht="12.75">
      <c r="A988" s="28"/>
      <c r="B988" s="28"/>
      <c r="C988" s="28"/>
      <c r="D988" s="28"/>
      <c r="E988" s="28"/>
      <c r="F988" s="28"/>
      <c r="G988" s="28"/>
      <c r="H988" s="28"/>
      <c r="I988" s="98"/>
      <c r="J988" s="98"/>
    </row>
    <row r="989" spans="1:10" ht="12.75">
      <c r="A989" s="28"/>
      <c r="B989" s="28"/>
      <c r="C989" s="28"/>
      <c r="D989" s="28"/>
      <c r="E989" s="28"/>
      <c r="F989" s="28"/>
      <c r="G989" s="28"/>
      <c r="H989" s="28"/>
      <c r="I989" s="98"/>
      <c r="J989" s="98"/>
    </row>
    <row r="990" spans="1:10" ht="12.75">
      <c r="A990" s="28"/>
      <c r="B990" s="28"/>
      <c r="C990" s="28"/>
      <c r="D990" s="28"/>
      <c r="E990" s="28"/>
      <c r="F990" s="28"/>
      <c r="G990" s="28"/>
      <c r="H990" s="28"/>
      <c r="I990" s="98"/>
      <c r="J990" s="98"/>
    </row>
    <row r="991" spans="1:10" ht="12.75">
      <c r="A991" s="28"/>
      <c r="B991" s="28"/>
      <c r="C991" s="28"/>
      <c r="D991" s="28"/>
      <c r="E991" s="28"/>
      <c r="F991" s="28"/>
      <c r="G991" s="28"/>
      <c r="H991" s="28"/>
      <c r="I991" s="98"/>
      <c r="J991" s="98"/>
    </row>
    <row r="992" spans="1:10" ht="12.75">
      <c r="A992" s="28"/>
      <c r="B992" s="28"/>
      <c r="C992" s="28"/>
      <c r="D992" s="28"/>
      <c r="E992" s="28"/>
      <c r="F992" s="28"/>
      <c r="G992" s="28"/>
      <c r="H992" s="28"/>
      <c r="I992" s="98"/>
      <c r="J992" s="98"/>
    </row>
    <row r="993" spans="1:10" ht="12.75">
      <c r="A993" s="28"/>
      <c r="B993" s="28"/>
      <c r="C993" s="28"/>
      <c r="D993" s="28"/>
      <c r="E993" s="28"/>
      <c r="F993" s="28"/>
      <c r="G993" s="28"/>
      <c r="H993" s="28"/>
      <c r="I993" s="98"/>
      <c r="J993" s="98"/>
    </row>
    <row r="994" spans="1:10" ht="12.75">
      <c r="A994" s="28"/>
      <c r="B994" s="28"/>
      <c r="C994" s="28"/>
      <c r="D994" s="28"/>
      <c r="E994" s="28"/>
      <c r="F994" s="28"/>
      <c r="G994" s="28"/>
      <c r="H994" s="28"/>
      <c r="I994" s="98"/>
      <c r="J994" s="98"/>
    </row>
    <row r="995" spans="1:10" ht="12.75">
      <c r="A995" s="28"/>
      <c r="B995" s="28"/>
      <c r="C995" s="28"/>
      <c r="D995" s="28"/>
      <c r="E995" s="28"/>
      <c r="F995" s="28"/>
      <c r="G995" s="28"/>
      <c r="H995" s="28"/>
      <c r="I995" s="98"/>
      <c r="J995" s="98"/>
    </row>
    <row r="996" spans="1:10" ht="12.75">
      <c r="A996" s="28"/>
      <c r="B996" s="28"/>
      <c r="C996" s="28"/>
      <c r="D996" s="28"/>
      <c r="E996" s="28"/>
      <c r="F996" s="28"/>
      <c r="G996" s="28"/>
      <c r="H996" s="28"/>
      <c r="I996" s="98"/>
      <c r="J996" s="98"/>
    </row>
    <row r="997" spans="1:10" ht="12.75">
      <c r="A997" s="28"/>
      <c r="B997" s="28"/>
      <c r="C997" s="28"/>
      <c r="D997" s="28"/>
      <c r="E997" s="28"/>
      <c r="F997" s="28"/>
      <c r="G997" s="28"/>
      <c r="H997" s="28"/>
      <c r="I997" s="98"/>
      <c r="J997" s="98"/>
    </row>
    <row r="998" spans="1:10" ht="12.75">
      <c r="A998" s="28"/>
      <c r="B998" s="28"/>
      <c r="C998" s="28"/>
      <c r="D998" s="28"/>
      <c r="E998" s="28"/>
      <c r="F998" s="28"/>
      <c r="G998" s="28"/>
      <c r="H998" s="28"/>
      <c r="I998" s="98"/>
      <c r="J998" s="98"/>
    </row>
    <row r="999" spans="1:10" ht="12.75">
      <c r="A999" s="28"/>
      <c r="B999" s="28"/>
      <c r="C999" s="28"/>
      <c r="D999" s="28"/>
      <c r="E999" s="28"/>
      <c r="F999" s="28"/>
      <c r="G999" s="28"/>
      <c r="H999" s="28"/>
      <c r="I999" s="98"/>
      <c r="J999" s="98"/>
    </row>
    <row r="1000" spans="1:10" ht="12.75">
      <c r="A1000" s="28"/>
      <c r="B1000" s="28"/>
      <c r="C1000" s="28"/>
      <c r="D1000" s="28"/>
      <c r="E1000" s="28"/>
      <c r="F1000" s="28"/>
      <c r="G1000" s="28"/>
      <c r="H1000" s="28"/>
      <c r="I1000" s="98"/>
      <c r="J1000" s="98"/>
    </row>
    <row r="1001" spans="1:10" ht="12.75">
      <c r="A1001" s="28"/>
      <c r="B1001" s="28"/>
      <c r="C1001" s="28"/>
      <c r="D1001" s="28"/>
      <c r="E1001" s="28"/>
      <c r="F1001" s="28"/>
      <c r="G1001" s="28"/>
      <c r="H1001" s="28"/>
      <c r="I1001" s="98"/>
      <c r="J1001" s="98"/>
    </row>
    <row r="1002" spans="1:10" ht="12.75">
      <c r="A1002" s="28"/>
      <c r="B1002" s="28"/>
      <c r="C1002" s="28"/>
      <c r="D1002" s="28"/>
      <c r="E1002" s="28"/>
      <c r="F1002" s="28"/>
      <c r="G1002" s="28"/>
      <c r="H1002" s="28"/>
      <c r="I1002" s="98"/>
      <c r="J1002" s="98"/>
    </row>
    <row r="1003" spans="1:10" ht="12.75">
      <c r="A1003" s="28"/>
      <c r="B1003" s="28"/>
      <c r="C1003" s="28"/>
      <c r="D1003" s="28"/>
      <c r="E1003" s="28"/>
      <c r="F1003" s="28"/>
      <c r="G1003" s="28"/>
      <c r="H1003" s="28"/>
      <c r="I1003" s="98"/>
      <c r="J1003" s="98"/>
    </row>
    <row r="1004" spans="1:10" ht="12.75">
      <c r="A1004" s="28"/>
      <c r="B1004" s="28"/>
      <c r="C1004" s="28"/>
      <c r="D1004" s="28"/>
      <c r="E1004" s="28"/>
      <c r="F1004" s="28"/>
      <c r="G1004" s="28"/>
      <c r="H1004" s="28"/>
      <c r="I1004" s="98"/>
      <c r="J1004" s="98"/>
    </row>
    <row r="1005" spans="1:10" ht="12.75">
      <c r="A1005" s="28"/>
      <c r="B1005" s="28"/>
      <c r="C1005" s="28"/>
      <c r="D1005" s="28"/>
      <c r="E1005" s="28"/>
      <c r="F1005" s="28"/>
      <c r="G1005" s="28"/>
      <c r="H1005" s="28"/>
      <c r="I1005" s="98"/>
      <c r="J1005" s="98"/>
    </row>
    <row r="1006" spans="1:10" ht="12.75">
      <c r="A1006" s="28"/>
      <c r="B1006" s="28"/>
      <c r="C1006" s="28"/>
      <c r="D1006" s="28"/>
      <c r="E1006" s="28"/>
      <c r="F1006" s="28"/>
      <c r="G1006" s="28"/>
      <c r="H1006" s="28"/>
      <c r="I1006" s="98"/>
      <c r="J1006" s="98"/>
    </row>
    <row r="1007" spans="1:10" ht="12.75">
      <c r="A1007" s="28"/>
      <c r="B1007" s="28"/>
      <c r="C1007" s="28"/>
      <c r="D1007" s="28"/>
      <c r="E1007" s="28"/>
      <c r="F1007" s="28"/>
      <c r="G1007" s="28"/>
      <c r="H1007" s="28"/>
      <c r="I1007" s="98"/>
      <c r="J1007" s="98"/>
    </row>
    <row r="1008" spans="1:10" ht="12.75">
      <c r="A1008" s="28"/>
      <c r="B1008" s="28"/>
      <c r="C1008" s="28"/>
      <c r="D1008" s="28"/>
      <c r="E1008" s="28"/>
      <c r="F1008" s="28"/>
      <c r="G1008" s="28"/>
      <c r="H1008" s="28"/>
      <c r="I1008" s="98"/>
      <c r="J1008" s="98"/>
    </row>
    <row r="1009" spans="1:10" ht="12.75">
      <c r="A1009" s="28"/>
      <c r="B1009" s="28"/>
      <c r="C1009" s="28"/>
      <c r="D1009" s="28"/>
      <c r="E1009" s="28"/>
      <c r="F1009" s="28"/>
      <c r="G1009" s="28"/>
      <c r="H1009" s="28"/>
      <c r="I1009" s="98"/>
      <c r="J1009" s="98"/>
    </row>
    <row r="1010" spans="1:10" ht="12.75">
      <c r="A1010" s="28"/>
      <c r="B1010" s="28"/>
      <c r="C1010" s="28"/>
      <c r="D1010" s="28"/>
      <c r="E1010" s="28"/>
      <c r="F1010" s="28"/>
      <c r="G1010" s="28"/>
      <c r="H1010" s="28"/>
      <c r="I1010" s="98"/>
      <c r="J1010" s="98"/>
    </row>
    <row r="1011" spans="1:10" ht="12.75">
      <c r="A1011" s="28"/>
      <c r="B1011" s="28"/>
      <c r="C1011" s="28"/>
      <c r="D1011" s="28"/>
      <c r="E1011" s="28"/>
      <c r="F1011" s="28"/>
      <c r="G1011" s="28"/>
      <c r="H1011" s="28"/>
      <c r="I1011" s="98"/>
      <c r="J1011" s="98"/>
    </row>
    <row r="1012" spans="1:10" ht="12.75">
      <c r="A1012" s="28"/>
      <c r="B1012" s="28"/>
      <c r="C1012" s="28"/>
      <c r="D1012" s="28"/>
      <c r="E1012" s="28"/>
      <c r="F1012" s="28"/>
      <c r="G1012" s="28"/>
      <c r="H1012" s="28"/>
      <c r="I1012" s="98"/>
      <c r="J1012" s="98"/>
    </row>
    <row r="1013" spans="1:10" ht="12.75">
      <c r="A1013" s="28"/>
      <c r="B1013" s="28"/>
      <c r="C1013" s="28"/>
      <c r="D1013" s="28"/>
      <c r="E1013" s="28"/>
      <c r="F1013" s="28"/>
      <c r="G1013" s="28"/>
      <c r="H1013" s="28"/>
      <c r="I1013" s="98"/>
      <c r="J1013" s="98"/>
    </row>
    <row r="1014" spans="1:10" ht="12.75">
      <c r="A1014" s="28"/>
      <c r="B1014" s="28"/>
      <c r="C1014" s="28"/>
      <c r="D1014" s="28"/>
      <c r="E1014" s="28"/>
      <c r="F1014" s="28"/>
      <c r="G1014" s="28"/>
      <c r="H1014" s="28"/>
      <c r="I1014" s="98"/>
      <c r="J1014" s="98"/>
    </row>
    <row r="1015" spans="1:10" ht="12.75">
      <c r="A1015" s="28"/>
      <c r="B1015" s="28"/>
      <c r="C1015" s="28"/>
      <c r="D1015" s="28"/>
      <c r="E1015" s="28"/>
      <c r="F1015" s="28"/>
      <c r="G1015" s="28"/>
      <c r="H1015" s="28"/>
      <c r="I1015" s="98"/>
      <c r="J1015" s="98"/>
    </row>
    <row r="1016" spans="1:10" ht="12.75">
      <c r="A1016" s="28"/>
      <c r="B1016" s="28"/>
      <c r="C1016" s="28"/>
      <c r="D1016" s="28"/>
      <c r="E1016" s="28"/>
      <c r="F1016" s="28"/>
      <c r="G1016" s="28"/>
      <c r="H1016" s="28"/>
      <c r="I1016" s="98"/>
      <c r="J1016" s="98"/>
    </row>
    <row r="1017" spans="1:10" ht="12.75">
      <c r="A1017" s="28"/>
      <c r="B1017" s="28"/>
      <c r="C1017" s="28"/>
      <c r="D1017" s="28"/>
      <c r="E1017" s="28"/>
      <c r="F1017" s="28"/>
      <c r="G1017" s="28"/>
      <c r="H1017" s="28"/>
      <c r="I1017" s="98"/>
      <c r="J1017" s="98"/>
    </row>
    <row r="1018" spans="1:10" ht="12.75">
      <c r="A1018" s="28"/>
      <c r="B1018" s="28"/>
      <c r="C1018" s="28"/>
      <c r="D1018" s="28"/>
      <c r="E1018" s="28"/>
      <c r="F1018" s="28"/>
      <c r="G1018" s="28"/>
      <c r="H1018" s="28"/>
      <c r="I1018" s="98"/>
      <c r="J1018" s="98"/>
    </row>
    <row r="1019" spans="1:10" ht="12.75">
      <c r="A1019" s="28"/>
      <c r="B1019" s="28"/>
      <c r="C1019" s="28"/>
      <c r="D1019" s="28"/>
      <c r="E1019" s="28"/>
      <c r="F1019" s="28"/>
      <c r="G1019" s="28"/>
      <c r="H1019" s="28"/>
      <c r="I1019" s="98"/>
      <c r="J1019" s="98"/>
    </row>
    <row r="1020" spans="7:10" ht="12.75">
      <c r="G1020" s="28"/>
      <c r="H1020" s="28"/>
      <c r="I1020" s="98"/>
      <c r="J1020" s="98"/>
    </row>
    <row r="1021" spans="7:10" ht="12.75">
      <c r="G1021" s="28"/>
      <c r="H1021" s="28"/>
      <c r="I1021" s="98"/>
      <c r="J1021" s="98"/>
    </row>
    <row r="1022" spans="7:10" ht="12.75">
      <c r="G1022" s="28"/>
      <c r="H1022" s="28"/>
      <c r="I1022" s="98"/>
      <c r="J1022" s="98"/>
    </row>
    <row r="1023" spans="7:10" ht="12.75">
      <c r="G1023" s="28"/>
      <c r="H1023" s="28"/>
      <c r="I1023" s="98"/>
      <c r="J1023" s="98"/>
    </row>
    <row r="1024" spans="7:10" ht="12.75">
      <c r="G1024" s="28"/>
      <c r="H1024" s="28"/>
      <c r="I1024" s="98"/>
      <c r="J1024" s="98"/>
    </row>
    <row r="1025" spans="1:10" ht="12.75">
      <c r="A1025" s="28"/>
      <c r="B1025" s="28"/>
      <c r="C1025" s="28"/>
      <c r="D1025" s="28"/>
      <c r="E1025" s="28"/>
      <c r="F1025" s="28"/>
      <c r="G1025" s="28"/>
      <c r="H1025" s="28"/>
      <c r="I1025" s="98"/>
      <c r="J1025" s="98"/>
    </row>
    <row r="1026" spans="1:10" ht="12.75">
      <c r="A1026" s="28"/>
      <c r="B1026" s="28"/>
      <c r="C1026" s="28"/>
      <c r="D1026" s="28"/>
      <c r="E1026" s="28"/>
      <c r="F1026" s="28"/>
      <c r="G1026" s="28"/>
      <c r="H1026" s="28"/>
      <c r="I1026" s="98"/>
      <c r="J1026" s="98"/>
    </row>
    <row r="1027" spans="1:10" ht="12.75">
      <c r="A1027" s="28"/>
      <c r="B1027" s="28"/>
      <c r="C1027" s="28"/>
      <c r="D1027" s="28"/>
      <c r="E1027" s="28"/>
      <c r="F1027" s="28"/>
      <c r="G1027" s="28"/>
      <c r="H1027" s="28"/>
      <c r="I1027" s="98"/>
      <c r="J1027" s="98"/>
    </row>
    <row r="1028" spans="1:10" ht="12.75">
      <c r="A1028" s="28"/>
      <c r="B1028" s="28"/>
      <c r="C1028" s="28"/>
      <c r="D1028" s="28"/>
      <c r="E1028" s="28"/>
      <c r="F1028" s="28"/>
      <c r="G1028" s="28"/>
      <c r="H1028" s="28"/>
      <c r="I1028" s="98"/>
      <c r="J1028" s="98"/>
    </row>
    <row r="1029" spans="1:10" ht="12.75">
      <c r="A1029" s="28"/>
      <c r="B1029" s="28"/>
      <c r="C1029" s="28"/>
      <c r="D1029" s="28"/>
      <c r="E1029" s="28"/>
      <c r="F1029" s="28"/>
      <c r="G1029" s="28"/>
      <c r="H1029" s="28"/>
      <c r="I1029" s="98"/>
      <c r="J1029" s="98"/>
    </row>
    <row r="1030" spans="1:10" ht="12.75">
      <c r="A1030" s="28"/>
      <c r="B1030" s="28"/>
      <c r="C1030" s="28"/>
      <c r="D1030" s="28"/>
      <c r="E1030" s="28"/>
      <c r="F1030" s="28"/>
      <c r="G1030" s="28"/>
      <c r="H1030" s="28"/>
      <c r="I1030" s="98"/>
      <c r="J1030" s="98"/>
    </row>
    <row r="1031" spans="1:10" ht="12.75">
      <c r="A1031" s="28"/>
      <c r="B1031" s="28"/>
      <c r="C1031" s="28"/>
      <c r="D1031" s="28"/>
      <c r="E1031" s="28"/>
      <c r="F1031" s="28"/>
      <c r="G1031" s="28"/>
      <c r="H1031" s="28"/>
      <c r="I1031" s="98"/>
      <c r="J1031" s="98"/>
    </row>
    <row r="1032" spans="1:10" ht="12.75">
      <c r="A1032" s="28"/>
      <c r="B1032" s="28"/>
      <c r="C1032" s="28"/>
      <c r="D1032" s="28"/>
      <c r="E1032" s="28"/>
      <c r="F1032" s="28"/>
      <c r="G1032" s="28"/>
      <c r="H1032" s="28"/>
      <c r="I1032" s="98"/>
      <c r="J1032" s="98"/>
    </row>
    <row r="1033" spans="1:10" ht="12.75">
      <c r="A1033" s="28"/>
      <c r="B1033" s="28"/>
      <c r="C1033" s="28"/>
      <c r="D1033" s="28"/>
      <c r="E1033" s="28"/>
      <c r="F1033" s="28"/>
      <c r="G1033" s="28"/>
      <c r="H1033" s="28"/>
      <c r="I1033" s="98"/>
      <c r="J1033" s="98"/>
    </row>
    <row r="1034" spans="1:10" ht="12.75">
      <c r="A1034" s="28"/>
      <c r="B1034" s="28"/>
      <c r="C1034" s="28"/>
      <c r="D1034" s="28"/>
      <c r="E1034" s="28"/>
      <c r="F1034" s="28"/>
      <c r="G1034" s="28"/>
      <c r="H1034" s="28"/>
      <c r="I1034" s="98"/>
      <c r="J1034" s="98"/>
    </row>
    <row r="1035" spans="1:10" ht="12.75">
      <c r="A1035" s="28"/>
      <c r="B1035" s="28"/>
      <c r="C1035" s="28"/>
      <c r="D1035" s="28"/>
      <c r="E1035" s="28"/>
      <c r="F1035" s="28"/>
      <c r="G1035" s="28"/>
      <c r="H1035" s="28"/>
      <c r="I1035" s="98"/>
      <c r="J1035" s="98"/>
    </row>
    <row r="1036" spans="1:10" ht="12.75">
      <c r="A1036" s="28"/>
      <c r="B1036" s="28"/>
      <c r="C1036" s="28"/>
      <c r="D1036" s="28"/>
      <c r="E1036" s="28"/>
      <c r="F1036" s="28"/>
      <c r="G1036" s="28"/>
      <c r="H1036" s="28"/>
      <c r="I1036" s="98"/>
      <c r="J1036" s="98"/>
    </row>
    <row r="1037" spans="1:10" ht="12.75">
      <c r="A1037" s="28"/>
      <c r="B1037" s="28"/>
      <c r="C1037" s="28"/>
      <c r="D1037" s="28"/>
      <c r="E1037" s="28"/>
      <c r="F1037" s="28"/>
      <c r="G1037" s="28"/>
      <c r="H1037" s="28"/>
      <c r="I1037" s="98"/>
      <c r="J1037" s="98"/>
    </row>
    <row r="1038" spans="1:10" ht="12.75">
      <c r="A1038" s="28"/>
      <c r="B1038" s="28"/>
      <c r="C1038" s="28"/>
      <c r="D1038" s="28"/>
      <c r="E1038" s="28"/>
      <c r="F1038" s="28"/>
      <c r="G1038" s="28"/>
      <c r="H1038" s="28"/>
      <c r="I1038" s="98"/>
      <c r="J1038" s="98"/>
    </row>
    <row r="1039" spans="1:10" ht="12.75">
      <c r="A1039" s="28"/>
      <c r="B1039" s="28"/>
      <c r="C1039" s="28"/>
      <c r="D1039" s="28"/>
      <c r="E1039" s="28"/>
      <c r="F1039" s="28"/>
      <c r="G1039" s="28"/>
      <c r="H1039" s="28"/>
      <c r="I1039" s="98"/>
      <c r="J1039" s="98"/>
    </row>
    <row r="1040" spans="1:10" ht="12.75">
      <c r="A1040" s="28"/>
      <c r="B1040" s="28"/>
      <c r="C1040" s="28"/>
      <c r="D1040" s="28"/>
      <c r="E1040" s="28"/>
      <c r="F1040" s="28"/>
      <c r="G1040" s="28"/>
      <c r="H1040" s="28"/>
      <c r="I1040" s="98"/>
      <c r="J1040" s="98"/>
    </row>
    <row r="1041" spans="1:10" ht="12.75">
      <c r="A1041" s="28"/>
      <c r="B1041" s="28"/>
      <c r="C1041" s="28"/>
      <c r="D1041" s="28"/>
      <c r="E1041" s="28"/>
      <c r="F1041" s="28"/>
      <c r="G1041" s="28"/>
      <c r="H1041" s="28"/>
      <c r="I1041" s="98"/>
      <c r="J1041" s="98"/>
    </row>
    <row r="1042" spans="1:10" ht="12.75">
      <c r="A1042" s="28"/>
      <c r="B1042" s="28"/>
      <c r="C1042" s="28"/>
      <c r="D1042" s="28"/>
      <c r="E1042" s="28"/>
      <c r="F1042" s="28"/>
      <c r="G1042" s="28"/>
      <c r="H1042" s="28"/>
      <c r="I1042" s="98"/>
      <c r="J1042" s="98"/>
    </row>
    <row r="1043" spans="1:10" ht="12.75">
      <c r="A1043" s="28"/>
      <c r="B1043" s="28"/>
      <c r="C1043" s="28"/>
      <c r="D1043" s="28"/>
      <c r="E1043" s="28"/>
      <c r="F1043" s="28"/>
      <c r="G1043" s="28"/>
      <c r="H1043" s="28"/>
      <c r="I1043" s="98"/>
      <c r="J1043" s="98"/>
    </row>
    <row r="1044" spans="1:10" ht="12.75">
      <c r="A1044" s="28"/>
      <c r="B1044" s="28"/>
      <c r="C1044" s="28"/>
      <c r="D1044" s="28"/>
      <c r="E1044" s="28"/>
      <c r="F1044" s="28"/>
      <c r="G1044" s="28"/>
      <c r="H1044" s="28"/>
      <c r="I1044" s="98"/>
      <c r="J1044" s="98"/>
    </row>
    <row r="1045" spans="1:10" ht="12.75">
      <c r="A1045" s="28"/>
      <c r="B1045" s="28"/>
      <c r="C1045" s="28"/>
      <c r="D1045" s="28"/>
      <c r="E1045" s="28"/>
      <c r="F1045" s="28"/>
      <c r="G1045" s="28"/>
      <c r="H1045" s="28"/>
      <c r="I1045" s="98"/>
      <c r="J1045" s="98"/>
    </row>
    <row r="1046" spans="1:10" ht="12.75">
      <c r="A1046" s="28"/>
      <c r="B1046" s="28"/>
      <c r="C1046" s="28"/>
      <c r="D1046" s="28"/>
      <c r="E1046" s="28"/>
      <c r="F1046" s="28"/>
      <c r="G1046" s="28"/>
      <c r="H1046" s="28"/>
      <c r="I1046" s="98"/>
      <c r="J1046" s="98"/>
    </row>
    <row r="1047" spans="1:10" ht="12.75">
      <c r="A1047" s="28"/>
      <c r="B1047" s="28"/>
      <c r="C1047" s="28"/>
      <c r="D1047" s="28"/>
      <c r="E1047" s="28"/>
      <c r="F1047" s="28"/>
      <c r="G1047" s="28"/>
      <c r="H1047" s="28"/>
      <c r="I1047" s="98"/>
      <c r="J1047" s="98"/>
    </row>
    <row r="1048" spans="1:10" ht="12.75">
      <c r="A1048" s="28"/>
      <c r="B1048" s="28"/>
      <c r="C1048" s="28"/>
      <c r="D1048" s="28"/>
      <c r="E1048" s="28"/>
      <c r="F1048" s="28"/>
      <c r="G1048" s="28"/>
      <c r="H1048" s="28"/>
      <c r="I1048" s="98"/>
      <c r="J1048" s="98"/>
    </row>
    <row r="1049" spans="1:10" ht="12.75">
      <c r="A1049" s="28"/>
      <c r="B1049" s="28"/>
      <c r="C1049" s="28"/>
      <c r="D1049" s="28"/>
      <c r="E1049" s="28"/>
      <c r="F1049" s="28"/>
      <c r="G1049" s="28"/>
      <c r="H1049" s="28"/>
      <c r="I1049" s="98"/>
      <c r="J1049" s="98"/>
    </row>
    <row r="1050" spans="1:10" ht="12.75">
      <c r="A1050" s="28"/>
      <c r="B1050" s="28"/>
      <c r="C1050" s="28"/>
      <c r="D1050" s="28"/>
      <c r="E1050" s="28"/>
      <c r="F1050" s="28"/>
      <c r="G1050" s="28"/>
      <c r="H1050" s="28"/>
      <c r="I1050" s="98"/>
      <c r="J1050" s="98"/>
    </row>
    <row r="1051" spans="1:10" ht="12.75">
      <c r="A1051" s="28"/>
      <c r="B1051" s="28"/>
      <c r="C1051" s="28"/>
      <c r="D1051" s="28"/>
      <c r="E1051" s="28"/>
      <c r="F1051" s="28"/>
      <c r="G1051" s="28"/>
      <c r="H1051" s="28"/>
      <c r="I1051" s="98"/>
      <c r="J1051" s="98"/>
    </row>
    <row r="1052" spans="1:10" ht="12.75">
      <c r="A1052" s="28"/>
      <c r="B1052" s="28"/>
      <c r="C1052" s="28"/>
      <c r="D1052" s="28"/>
      <c r="E1052" s="28"/>
      <c r="F1052" s="28"/>
      <c r="G1052" s="28"/>
      <c r="H1052" s="28"/>
      <c r="I1052" s="98"/>
      <c r="J1052" s="98"/>
    </row>
    <row r="1053" spans="1:10" ht="12.75">
      <c r="A1053" s="28"/>
      <c r="B1053" s="28"/>
      <c r="C1053" s="28"/>
      <c r="D1053" s="28"/>
      <c r="E1053" s="28"/>
      <c r="F1053" s="28"/>
      <c r="G1053" s="28"/>
      <c r="H1053" s="28"/>
      <c r="I1053" s="98"/>
      <c r="J1053" s="98"/>
    </row>
    <row r="1054" spans="1:10" ht="12.75">
      <c r="A1054" s="28"/>
      <c r="B1054" s="28"/>
      <c r="C1054" s="28"/>
      <c r="D1054" s="28"/>
      <c r="E1054" s="28"/>
      <c r="F1054" s="28"/>
      <c r="G1054" s="28"/>
      <c r="H1054" s="28"/>
      <c r="I1054" s="98"/>
      <c r="J1054" s="98"/>
    </row>
    <row r="1055" spans="1:10" ht="12.75">
      <c r="A1055" s="28"/>
      <c r="B1055" s="28"/>
      <c r="C1055" s="28"/>
      <c r="D1055" s="28"/>
      <c r="E1055" s="28"/>
      <c r="F1055" s="28"/>
      <c r="G1055" s="28"/>
      <c r="H1055" s="28"/>
      <c r="I1055" s="98"/>
      <c r="J1055" s="98"/>
    </row>
    <row r="1056" spans="1:10" ht="12.75">
      <c r="A1056" s="28"/>
      <c r="B1056" s="28"/>
      <c r="C1056" s="28"/>
      <c r="D1056" s="28"/>
      <c r="E1056" s="28"/>
      <c r="F1056" s="28"/>
      <c r="G1056" s="28"/>
      <c r="H1056" s="28"/>
      <c r="I1056" s="98"/>
      <c r="J1056" s="98"/>
    </row>
    <row r="1057" spans="1:10" ht="12.75">
      <c r="A1057" s="28"/>
      <c r="B1057" s="28"/>
      <c r="C1057" s="28"/>
      <c r="D1057" s="28"/>
      <c r="E1057" s="28"/>
      <c r="F1057" s="28"/>
      <c r="G1057" s="28"/>
      <c r="H1057" s="28"/>
      <c r="I1057" s="98"/>
      <c r="J1057" s="98"/>
    </row>
    <row r="1058" spans="1:10" ht="12.75">
      <c r="A1058" s="28"/>
      <c r="B1058" s="28"/>
      <c r="C1058" s="28"/>
      <c r="D1058" s="28"/>
      <c r="E1058" s="28"/>
      <c r="F1058" s="28"/>
      <c r="G1058" s="28"/>
      <c r="H1058" s="28"/>
      <c r="I1058" s="98"/>
      <c r="J1058" s="98"/>
    </row>
    <row r="1059" spans="1:10" ht="12.75">
      <c r="A1059" s="28"/>
      <c r="B1059" s="28"/>
      <c r="C1059" s="28"/>
      <c r="D1059" s="28"/>
      <c r="E1059" s="28"/>
      <c r="F1059" s="28"/>
      <c r="G1059" s="28"/>
      <c r="H1059" s="28"/>
      <c r="I1059" s="98"/>
      <c r="J1059" s="98"/>
    </row>
    <row r="1060" spans="1:10" ht="12.75">
      <c r="A1060" s="28"/>
      <c r="B1060" s="28"/>
      <c r="C1060" s="28"/>
      <c r="D1060" s="28"/>
      <c r="E1060" s="28"/>
      <c r="F1060" s="28"/>
      <c r="G1060" s="28"/>
      <c r="H1060" s="28"/>
      <c r="I1060" s="98"/>
      <c r="J1060" s="98"/>
    </row>
    <row r="1061" spans="1:10" ht="12.75">
      <c r="A1061" s="28"/>
      <c r="B1061" s="28"/>
      <c r="C1061" s="28"/>
      <c r="D1061" s="28"/>
      <c r="E1061" s="28"/>
      <c r="F1061" s="28"/>
      <c r="G1061" s="28"/>
      <c r="H1061" s="28"/>
      <c r="I1061" s="98"/>
      <c r="J1061" s="98"/>
    </row>
    <row r="1062" spans="1:10" ht="12.75">
      <c r="A1062" s="28"/>
      <c r="B1062" s="28"/>
      <c r="C1062" s="28"/>
      <c r="D1062" s="28"/>
      <c r="E1062" s="28"/>
      <c r="F1062" s="28"/>
      <c r="G1062" s="28"/>
      <c r="H1062" s="28"/>
      <c r="I1062" s="98"/>
      <c r="J1062" s="98"/>
    </row>
    <row r="1063" spans="1:10" ht="12.75">
      <c r="A1063" s="28"/>
      <c r="B1063" s="28"/>
      <c r="C1063" s="28"/>
      <c r="D1063" s="28"/>
      <c r="E1063" s="28"/>
      <c r="F1063" s="28"/>
      <c r="G1063" s="28"/>
      <c r="H1063" s="28"/>
      <c r="I1063" s="98"/>
      <c r="J1063" s="98"/>
    </row>
    <row r="1064" spans="1:10" ht="12.75">
      <c r="A1064" s="28"/>
      <c r="B1064" s="28"/>
      <c r="C1064" s="28"/>
      <c r="D1064" s="28"/>
      <c r="E1064" s="28"/>
      <c r="F1064" s="28"/>
      <c r="G1064" s="28"/>
      <c r="H1064" s="28"/>
      <c r="I1064" s="98"/>
      <c r="J1064" s="98"/>
    </row>
    <row r="1065" spans="1:10" ht="12.75">
      <c r="A1065" s="28"/>
      <c r="B1065" s="28"/>
      <c r="C1065" s="28"/>
      <c r="D1065" s="28"/>
      <c r="E1065" s="28"/>
      <c r="F1065" s="28"/>
      <c r="G1065" s="28"/>
      <c r="H1065" s="28"/>
      <c r="I1065" s="98"/>
      <c r="J1065" s="98"/>
    </row>
    <row r="1066" spans="1:10" ht="12.75">
      <c r="A1066" s="28"/>
      <c r="B1066" s="28"/>
      <c r="C1066" s="28"/>
      <c r="D1066" s="28"/>
      <c r="E1066" s="28"/>
      <c r="F1066" s="28"/>
      <c r="G1066" s="28"/>
      <c r="H1066" s="28"/>
      <c r="I1066" s="98"/>
      <c r="J1066" s="98"/>
    </row>
    <row r="1067" spans="1:10" ht="12.75">
      <c r="A1067" s="28"/>
      <c r="B1067" s="28"/>
      <c r="C1067" s="28"/>
      <c r="D1067" s="28"/>
      <c r="E1067" s="28"/>
      <c r="F1067" s="28"/>
      <c r="G1067" s="28"/>
      <c r="H1067" s="28"/>
      <c r="I1067" s="98"/>
      <c r="J1067" s="98"/>
    </row>
    <row r="1068" spans="1:10" ht="12.75">
      <c r="A1068" s="28"/>
      <c r="B1068" s="28"/>
      <c r="C1068" s="28"/>
      <c r="D1068" s="28"/>
      <c r="E1068" s="28"/>
      <c r="F1068" s="28"/>
      <c r="G1068" s="28"/>
      <c r="H1068" s="28"/>
      <c r="I1068" s="98"/>
      <c r="J1068" s="98"/>
    </row>
    <row r="1069" spans="1:10" ht="12.75">
      <c r="A1069" s="28"/>
      <c r="B1069" s="28"/>
      <c r="C1069" s="28"/>
      <c r="D1069" s="28"/>
      <c r="E1069" s="28"/>
      <c r="F1069" s="28"/>
      <c r="G1069" s="28"/>
      <c r="H1069" s="28"/>
      <c r="I1069" s="98"/>
      <c r="J1069" s="98"/>
    </row>
    <row r="1070" spans="1:10" ht="12.75">
      <c r="A1070" s="28"/>
      <c r="B1070" s="28"/>
      <c r="C1070" s="28"/>
      <c r="D1070" s="28"/>
      <c r="E1070" s="28"/>
      <c r="F1070" s="28"/>
      <c r="G1070" s="28"/>
      <c r="H1070" s="28"/>
      <c r="I1070" s="98"/>
      <c r="J1070" s="98"/>
    </row>
    <row r="1071" spans="1:10" ht="12.75">
      <c r="A1071" s="28"/>
      <c r="B1071" s="28"/>
      <c r="C1071" s="28"/>
      <c r="D1071" s="28"/>
      <c r="E1071" s="28"/>
      <c r="F1071" s="28"/>
      <c r="G1071" s="28"/>
      <c r="H1071" s="28"/>
      <c r="I1071" s="98"/>
      <c r="J1071" s="98"/>
    </row>
    <row r="1072" spans="1:10" ht="12.75">
      <c r="A1072" s="28"/>
      <c r="B1072" s="28"/>
      <c r="C1072" s="28"/>
      <c r="D1072" s="28"/>
      <c r="E1072" s="28"/>
      <c r="F1072" s="28"/>
      <c r="G1072" s="28"/>
      <c r="H1072" s="28"/>
      <c r="I1072" s="98"/>
      <c r="J1072" s="98"/>
    </row>
    <row r="1073" spans="1:10" ht="12.75">
      <c r="A1073" s="28"/>
      <c r="B1073" s="28"/>
      <c r="C1073" s="28"/>
      <c r="D1073" s="28"/>
      <c r="E1073" s="28"/>
      <c r="F1073" s="28"/>
      <c r="G1073" s="28"/>
      <c r="H1073" s="28"/>
      <c r="I1073" s="98"/>
      <c r="J1073" s="98"/>
    </row>
    <row r="1074" spans="1:10" ht="12.75">
      <c r="A1074" s="28"/>
      <c r="B1074" s="28"/>
      <c r="C1074" s="28"/>
      <c r="D1074" s="28"/>
      <c r="E1074" s="28"/>
      <c r="F1074" s="28"/>
      <c r="G1074" s="28"/>
      <c r="H1074" s="28"/>
      <c r="I1074" s="98"/>
      <c r="J1074" s="98"/>
    </row>
    <row r="1075" spans="1:10" ht="12.75">
      <c r="A1075" s="28"/>
      <c r="B1075" s="28"/>
      <c r="C1075" s="28"/>
      <c r="D1075" s="28"/>
      <c r="E1075" s="28"/>
      <c r="F1075" s="28"/>
      <c r="G1075" s="28"/>
      <c r="H1075" s="28"/>
      <c r="I1075" s="98"/>
      <c r="J1075" s="98"/>
    </row>
    <row r="1076" spans="1:10" ht="12.75">
      <c r="A1076" s="28"/>
      <c r="B1076" s="28"/>
      <c r="C1076" s="28"/>
      <c r="D1076" s="28"/>
      <c r="E1076" s="28"/>
      <c r="F1076" s="28"/>
      <c r="G1076" s="28"/>
      <c r="H1076" s="28"/>
      <c r="I1076" s="98"/>
      <c r="J1076" s="98"/>
    </row>
    <row r="1077" spans="1:10" ht="12.75">
      <c r="A1077" s="28"/>
      <c r="B1077" s="28"/>
      <c r="C1077" s="28"/>
      <c r="D1077" s="28"/>
      <c r="E1077" s="28"/>
      <c r="F1077" s="28"/>
      <c r="G1077" s="28"/>
      <c r="H1077" s="28"/>
      <c r="I1077" s="98"/>
      <c r="J1077" s="98"/>
    </row>
    <row r="1078" spans="1:10" ht="12.75">
      <c r="A1078" s="28"/>
      <c r="B1078" s="28"/>
      <c r="C1078" s="28"/>
      <c r="D1078" s="28"/>
      <c r="E1078" s="28"/>
      <c r="F1078" s="28"/>
      <c r="G1078" s="28"/>
      <c r="H1078" s="28"/>
      <c r="I1078" s="98"/>
      <c r="J1078" s="98"/>
    </row>
    <row r="1079" spans="1:10" ht="12.75">
      <c r="A1079" s="28"/>
      <c r="B1079" s="28"/>
      <c r="C1079" s="28"/>
      <c r="D1079" s="28"/>
      <c r="E1079" s="28"/>
      <c r="F1079" s="28"/>
      <c r="G1079" s="28"/>
      <c r="H1079" s="28"/>
      <c r="I1079" s="98"/>
      <c r="J1079" s="98"/>
    </row>
    <row r="1080" spans="1:10" ht="12.75">
      <c r="A1080" s="28"/>
      <c r="B1080" s="28"/>
      <c r="C1080" s="28"/>
      <c r="D1080" s="28"/>
      <c r="E1080" s="28"/>
      <c r="F1080" s="28"/>
      <c r="G1080" s="28"/>
      <c r="H1080" s="28"/>
      <c r="I1080" s="98"/>
      <c r="J1080" s="98"/>
    </row>
    <row r="1081" spans="1:10" ht="12.75">
      <c r="A1081" s="28"/>
      <c r="B1081" s="28"/>
      <c r="C1081" s="28"/>
      <c r="D1081" s="28"/>
      <c r="E1081" s="28"/>
      <c r="F1081" s="28"/>
      <c r="G1081" s="28"/>
      <c r="H1081" s="28"/>
      <c r="I1081" s="98"/>
      <c r="J1081" s="98"/>
    </row>
    <row r="1082" spans="1:10" ht="12.75">
      <c r="A1082" s="28"/>
      <c r="B1082" s="28"/>
      <c r="C1082" s="28"/>
      <c r="D1082" s="28"/>
      <c r="E1082" s="28"/>
      <c r="F1082" s="28"/>
      <c r="G1082" s="28"/>
      <c r="H1082" s="28"/>
      <c r="I1082" s="98"/>
      <c r="J1082" s="98"/>
    </row>
    <row r="1083" spans="1:10" ht="12.75">
      <c r="A1083" s="28"/>
      <c r="B1083" s="28"/>
      <c r="C1083" s="28"/>
      <c r="D1083" s="28"/>
      <c r="E1083" s="28"/>
      <c r="F1083" s="28"/>
      <c r="G1083" s="28"/>
      <c r="H1083" s="28"/>
      <c r="I1083" s="98"/>
      <c r="J1083" s="98"/>
    </row>
    <row r="1084" spans="1:10" ht="12.75">
      <c r="A1084" s="28"/>
      <c r="B1084" s="28"/>
      <c r="C1084" s="28"/>
      <c r="D1084" s="28"/>
      <c r="E1084" s="28"/>
      <c r="F1084" s="28"/>
      <c r="G1084" s="28"/>
      <c r="H1084" s="28"/>
      <c r="I1084" s="98"/>
      <c r="J1084" s="98"/>
    </row>
    <row r="1085" spans="1:10" ht="12.75">
      <c r="A1085" s="28"/>
      <c r="B1085" s="28"/>
      <c r="C1085" s="28"/>
      <c r="D1085" s="28"/>
      <c r="E1085" s="28"/>
      <c r="F1085" s="28"/>
      <c r="G1085" s="28"/>
      <c r="H1085" s="28"/>
      <c r="I1085" s="98"/>
      <c r="J1085" s="98"/>
    </row>
    <row r="1086" spans="1:10" ht="12.75">
      <c r="A1086" s="28"/>
      <c r="B1086" s="28"/>
      <c r="C1086" s="28"/>
      <c r="D1086" s="28"/>
      <c r="E1086" s="28"/>
      <c r="F1086" s="28"/>
      <c r="G1086" s="28"/>
      <c r="H1086" s="28"/>
      <c r="I1086" s="98"/>
      <c r="J1086" s="98"/>
    </row>
    <row r="1087" spans="1:10" ht="12.75">
      <c r="A1087" s="28"/>
      <c r="B1087" s="28"/>
      <c r="C1087" s="28"/>
      <c r="D1087" s="28"/>
      <c r="E1087" s="28"/>
      <c r="F1087" s="28"/>
      <c r="G1087" s="28"/>
      <c r="H1087" s="28"/>
      <c r="I1087" s="98"/>
      <c r="J1087" s="98"/>
    </row>
    <row r="1088" spans="1:10" ht="12.75">
      <c r="A1088" s="28"/>
      <c r="B1088" s="28"/>
      <c r="C1088" s="28"/>
      <c r="D1088" s="28"/>
      <c r="E1088" s="28"/>
      <c r="F1088" s="28"/>
      <c r="G1088" s="28"/>
      <c r="H1088" s="28"/>
      <c r="I1088" s="98"/>
      <c r="J1088" s="98"/>
    </row>
    <row r="1089" spans="1:10" ht="12.75">
      <c r="A1089" s="28"/>
      <c r="B1089" s="28"/>
      <c r="C1089" s="28"/>
      <c r="D1089" s="28"/>
      <c r="E1089" s="28"/>
      <c r="F1089" s="28"/>
      <c r="G1089" s="28"/>
      <c r="H1089" s="28"/>
      <c r="I1089" s="98"/>
      <c r="J1089" s="98"/>
    </row>
    <row r="1090" spans="1:10" ht="12.75">
      <c r="A1090" s="28"/>
      <c r="B1090" s="28"/>
      <c r="C1090" s="28"/>
      <c r="D1090" s="28"/>
      <c r="E1090" s="28"/>
      <c r="F1090" s="28"/>
      <c r="G1090" s="28"/>
      <c r="H1090" s="28"/>
      <c r="I1090" s="98"/>
      <c r="J1090" s="98"/>
    </row>
    <row r="1091" spans="1:10" ht="12.75">
      <c r="A1091" s="28"/>
      <c r="B1091" s="28"/>
      <c r="C1091" s="28"/>
      <c r="D1091" s="28"/>
      <c r="E1091" s="28"/>
      <c r="F1091" s="28"/>
      <c r="G1091" s="28"/>
      <c r="H1091" s="28"/>
      <c r="I1091" s="98"/>
      <c r="J1091" s="98"/>
    </row>
    <row r="1092" spans="1:10" ht="12.75">
      <c r="A1092" s="28"/>
      <c r="B1092" s="28"/>
      <c r="C1092" s="28"/>
      <c r="D1092" s="28"/>
      <c r="E1092" s="28"/>
      <c r="F1092" s="28"/>
      <c r="G1092" s="28"/>
      <c r="H1092" s="28"/>
      <c r="I1092" s="98"/>
      <c r="J1092" s="98"/>
    </row>
    <row r="1093" spans="1:10" ht="12.75">
      <c r="A1093" s="28"/>
      <c r="B1093" s="28"/>
      <c r="C1093" s="28"/>
      <c r="D1093" s="28"/>
      <c r="E1093" s="28"/>
      <c r="F1093" s="28"/>
      <c r="G1093" s="28"/>
      <c r="H1093" s="28"/>
      <c r="I1093" s="98"/>
      <c r="J1093" s="98"/>
    </row>
    <row r="1094" spans="1:10" ht="12.75">
      <c r="A1094" s="28"/>
      <c r="B1094" s="28"/>
      <c r="C1094" s="28"/>
      <c r="D1094" s="28"/>
      <c r="E1094" s="28"/>
      <c r="F1094" s="28"/>
      <c r="G1094" s="28"/>
      <c r="H1094" s="28"/>
      <c r="I1094" s="98"/>
      <c r="J1094" s="98"/>
    </row>
    <row r="1095" spans="1:10" ht="12.75">
      <c r="A1095" s="28"/>
      <c r="B1095" s="28"/>
      <c r="C1095" s="28"/>
      <c r="D1095" s="28"/>
      <c r="E1095" s="28"/>
      <c r="F1095" s="28"/>
      <c r="G1095" s="28"/>
      <c r="H1095" s="28"/>
      <c r="I1095" s="98"/>
      <c r="J1095" s="98"/>
    </row>
    <row r="1096" spans="1:10" ht="12.75">
      <c r="A1096" s="28"/>
      <c r="B1096" s="28"/>
      <c r="C1096" s="28"/>
      <c r="D1096" s="28"/>
      <c r="E1096" s="28"/>
      <c r="F1096" s="28"/>
      <c r="G1096" s="28"/>
      <c r="H1096" s="28"/>
      <c r="I1096" s="98"/>
      <c r="J1096" s="98"/>
    </row>
    <row r="1097" spans="1:10" ht="12.75">
      <c r="A1097" s="28"/>
      <c r="B1097" s="28"/>
      <c r="C1097" s="28"/>
      <c r="D1097" s="28"/>
      <c r="E1097" s="28"/>
      <c r="F1097" s="28"/>
      <c r="G1097" s="28"/>
      <c r="H1097" s="28"/>
      <c r="I1097" s="98"/>
      <c r="J1097" s="98"/>
    </row>
    <row r="1098" spans="1:10" ht="12.75">
      <c r="A1098" s="28"/>
      <c r="B1098" s="28"/>
      <c r="C1098" s="28"/>
      <c r="D1098" s="28"/>
      <c r="E1098" s="28"/>
      <c r="F1098" s="28"/>
      <c r="G1098" s="28"/>
      <c r="H1098" s="28"/>
      <c r="I1098" s="98"/>
      <c r="J1098" s="98"/>
    </row>
    <row r="1099" spans="1:10" ht="12.75">
      <c r="A1099" s="28"/>
      <c r="B1099" s="28"/>
      <c r="C1099" s="28"/>
      <c r="D1099" s="28"/>
      <c r="E1099" s="28"/>
      <c r="F1099" s="28"/>
      <c r="G1099" s="28"/>
      <c r="H1099" s="28"/>
      <c r="I1099" s="98"/>
      <c r="J1099" s="98"/>
    </row>
    <row r="1100" spans="1:10" ht="12.75">
      <c r="A1100" s="28"/>
      <c r="B1100" s="28"/>
      <c r="C1100" s="28"/>
      <c r="D1100" s="28"/>
      <c r="E1100" s="28"/>
      <c r="F1100" s="28"/>
      <c r="G1100" s="28"/>
      <c r="H1100" s="28"/>
      <c r="I1100" s="98"/>
      <c r="J1100" s="98"/>
    </row>
    <row r="1101" spans="1:10" ht="12.75">
      <c r="A1101" s="28"/>
      <c r="B1101" s="28"/>
      <c r="C1101" s="28"/>
      <c r="D1101" s="28"/>
      <c r="E1101" s="28"/>
      <c r="F1101" s="28"/>
      <c r="G1101" s="28"/>
      <c r="H1101" s="28"/>
      <c r="I1101" s="98"/>
      <c r="J1101" s="98"/>
    </row>
    <row r="1102" spans="1:10" ht="12.75">
      <c r="A1102" s="28"/>
      <c r="B1102" s="28"/>
      <c r="C1102" s="28"/>
      <c r="D1102" s="28"/>
      <c r="E1102" s="28"/>
      <c r="F1102" s="28"/>
      <c r="G1102" s="28"/>
      <c r="H1102" s="28"/>
      <c r="I1102" s="98"/>
      <c r="J1102" s="98"/>
    </row>
    <row r="1103" spans="1:10" ht="12.75">
      <c r="A1103" s="28"/>
      <c r="B1103" s="28"/>
      <c r="C1103" s="28"/>
      <c r="D1103" s="28"/>
      <c r="E1103" s="28"/>
      <c r="F1103" s="28"/>
      <c r="G1103" s="28"/>
      <c r="H1103" s="28"/>
      <c r="I1103" s="98"/>
      <c r="J1103" s="98"/>
    </row>
    <row r="1104" spans="1:10" ht="12.75">
      <c r="A1104" s="28"/>
      <c r="B1104" s="28"/>
      <c r="C1104" s="28"/>
      <c r="D1104" s="28"/>
      <c r="E1104" s="28"/>
      <c r="F1104" s="28"/>
      <c r="G1104" s="28"/>
      <c r="H1104" s="28"/>
      <c r="I1104" s="98"/>
      <c r="J1104" s="98"/>
    </row>
    <row r="1105" spans="1:10" ht="12.75">
      <c r="A1105" s="28"/>
      <c r="B1105" s="28"/>
      <c r="C1105" s="28"/>
      <c r="D1105" s="28"/>
      <c r="E1105" s="28"/>
      <c r="F1105" s="28"/>
      <c r="G1105" s="28"/>
      <c r="H1105" s="28"/>
      <c r="I1105" s="98"/>
      <c r="J1105" s="98"/>
    </row>
    <row r="1106" spans="1:10" ht="12.75">
      <c r="A1106" s="28"/>
      <c r="B1106" s="28"/>
      <c r="C1106" s="28"/>
      <c r="D1106" s="28"/>
      <c r="E1106" s="28"/>
      <c r="F1106" s="28"/>
      <c r="G1106" s="28"/>
      <c r="H1106" s="28"/>
      <c r="I1106" s="98"/>
      <c r="J1106" s="98"/>
    </row>
    <row r="1107" spans="1:10" ht="12.75">
      <c r="A1107" s="28"/>
      <c r="B1107" s="28"/>
      <c r="C1107" s="28"/>
      <c r="D1107" s="28"/>
      <c r="E1107" s="28"/>
      <c r="F1107" s="28"/>
      <c r="G1107" s="28"/>
      <c r="H1107" s="28"/>
      <c r="I1107" s="98"/>
      <c r="J1107" s="98"/>
    </row>
    <row r="1108" spans="1:10" ht="12.75">
      <c r="A1108" s="28"/>
      <c r="B1108" s="28"/>
      <c r="C1108" s="28"/>
      <c r="D1108" s="28"/>
      <c r="E1108" s="28"/>
      <c r="F1108" s="28"/>
      <c r="G1108" s="28"/>
      <c r="H1108" s="28"/>
      <c r="I1108" s="98"/>
      <c r="J1108" s="98"/>
    </row>
    <row r="1109" spans="1:10" ht="12.75">
      <c r="A1109" s="28"/>
      <c r="B1109" s="28"/>
      <c r="C1109" s="28"/>
      <c r="D1109" s="28"/>
      <c r="E1109" s="28"/>
      <c r="F1109" s="28"/>
      <c r="G1109" s="28"/>
      <c r="H1109" s="28"/>
      <c r="I1109" s="98"/>
      <c r="J1109" s="98"/>
    </row>
    <row r="1110" spans="1:10" ht="12.75">
      <c r="A1110" s="28"/>
      <c r="B1110" s="28"/>
      <c r="C1110" s="28"/>
      <c r="D1110" s="28"/>
      <c r="E1110" s="28"/>
      <c r="F1110" s="28"/>
      <c r="G1110" s="28"/>
      <c r="H1110" s="28"/>
      <c r="I1110" s="98"/>
      <c r="J1110" s="98"/>
    </row>
    <row r="1111" spans="1:10" ht="12.75">
      <c r="A1111" s="28"/>
      <c r="B1111" s="28"/>
      <c r="C1111" s="28"/>
      <c r="D1111" s="28"/>
      <c r="E1111" s="28"/>
      <c r="F1111" s="28"/>
      <c r="G1111" s="28"/>
      <c r="H1111" s="28"/>
      <c r="I1111" s="98"/>
      <c r="J1111" s="98"/>
    </row>
    <row r="1112" spans="1:10" ht="12.75">
      <c r="A1112" s="28"/>
      <c r="B1112" s="28"/>
      <c r="C1112" s="28"/>
      <c r="D1112" s="28"/>
      <c r="E1112" s="28"/>
      <c r="F1112" s="28"/>
      <c r="G1112" s="28"/>
      <c r="H1112" s="28"/>
      <c r="I1112" s="98"/>
      <c r="J1112" s="98"/>
    </row>
    <row r="1113" spans="1:10" ht="12.75">
      <c r="A1113" s="28"/>
      <c r="B1113" s="28"/>
      <c r="C1113" s="28"/>
      <c r="D1113" s="28"/>
      <c r="E1113" s="28"/>
      <c r="F1113" s="28"/>
      <c r="G1113" s="28"/>
      <c r="H1113" s="28"/>
      <c r="I1113" s="98"/>
      <c r="J1113" s="98"/>
    </row>
    <row r="1114" spans="1:10" ht="12.75">
      <c r="A1114" s="28"/>
      <c r="B1114" s="28"/>
      <c r="C1114" s="28"/>
      <c r="D1114" s="28"/>
      <c r="E1114" s="28"/>
      <c r="F1114" s="28"/>
      <c r="G1114" s="28"/>
      <c r="H1114" s="28"/>
      <c r="I1114" s="98"/>
      <c r="J1114" s="98"/>
    </row>
    <row r="1115" spans="1:10" ht="12.75">
      <c r="A1115" s="28"/>
      <c r="B1115" s="28"/>
      <c r="C1115" s="28"/>
      <c r="D1115" s="28"/>
      <c r="E1115" s="28"/>
      <c r="F1115" s="28"/>
      <c r="G1115" s="28"/>
      <c r="H1115" s="28"/>
      <c r="I1115" s="98"/>
      <c r="J1115" s="98"/>
    </row>
    <row r="1116" spans="1:10" ht="12.75">
      <c r="A1116" s="28"/>
      <c r="B1116" s="28"/>
      <c r="C1116" s="28"/>
      <c r="D1116" s="28"/>
      <c r="E1116" s="28"/>
      <c r="F1116" s="28"/>
      <c r="G1116" s="28"/>
      <c r="H1116" s="28"/>
      <c r="I1116" s="98"/>
      <c r="J1116" s="98"/>
    </row>
    <row r="1117" spans="1:10" ht="12.75">
      <c r="A1117" s="28"/>
      <c r="B1117" s="28"/>
      <c r="C1117" s="28"/>
      <c r="D1117" s="28"/>
      <c r="E1117" s="28"/>
      <c r="F1117" s="28"/>
      <c r="G1117" s="28"/>
      <c r="H1117" s="28"/>
      <c r="I1117" s="98"/>
      <c r="J1117" s="98"/>
    </row>
    <row r="1118" spans="1:10" ht="12.75">
      <c r="A1118" s="28"/>
      <c r="B1118" s="28"/>
      <c r="C1118" s="28"/>
      <c r="D1118" s="28"/>
      <c r="E1118" s="28"/>
      <c r="F1118" s="28"/>
      <c r="G1118" s="28"/>
      <c r="H1118" s="28"/>
      <c r="I1118" s="98"/>
      <c r="J1118" s="98"/>
    </row>
    <row r="1119" spans="1:10" ht="12.75">
      <c r="A1119" s="28"/>
      <c r="B1119" s="28"/>
      <c r="C1119" s="28"/>
      <c r="D1119" s="28"/>
      <c r="E1119" s="28"/>
      <c r="F1119" s="28"/>
      <c r="G1119" s="28"/>
      <c r="H1119" s="28"/>
      <c r="I1119" s="98"/>
      <c r="J1119" s="98"/>
    </row>
    <row r="1120" spans="1:10" ht="12.75">
      <c r="A1120" s="28"/>
      <c r="B1120" s="28"/>
      <c r="C1120" s="28"/>
      <c r="D1120" s="28"/>
      <c r="E1120" s="28"/>
      <c r="F1120" s="28"/>
      <c r="G1120" s="28"/>
      <c r="H1120" s="28"/>
      <c r="I1120" s="98"/>
      <c r="J1120" s="98"/>
    </row>
    <row r="1121" spans="1:10" ht="12.75">
      <c r="A1121" s="28"/>
      <c r="B1121" s="28"/>
      <c r="C1121" s="28"/>
      <c r="D1121" s="28"/>
      <c r="E1121" s="28"/>
      <c r="F1121" s="28"/>
      <c r="G1121" s="28"/>
      <c r="H1121" s="28"/>
      <c r="I1121" s="98"/>
      <c r="J1121" s="98"/>
    </row>
    <row r="1122" spans="1:10" ht="12.75">
      <c r="A1122" s="28"/>
      <c r="B1122" s="28"/>
      <c r="C1122" s="28"/>
      <c r="D1122" s="28"/>
      <c r="E1122" s="28"/>
      <c r="F1122" s="28"/>
      <c r="G1122" s="28"/>
      <c r="H1122" s="28"/>
      <c r="I1122" s="98"/>
      <c r="J1122" s="98"/>
    </row>
    <row r="1123" spans="1:10" ht="12.75">
      <c r="A1123" s="28"/>
      <c r="B1123" s="28"/>
      <c r="C1123" s="28"/>
      <c r="D1123" s="28"/>
      <c r="E1123" s="28"/>
      <c r="F1123" s="28"/>
      <c r="G1123" s="28"/>
      <c r="H1123" s="28"/>
      <c r="I1123" s="98"/>
      <c r="J1123" s="98"/>
    </row>
    <row r="1124" spans="1:10" ht="12.75">
      <c r="A1124" s="28"/>
      <c r="B1124" s="28"/>
      <c r="C1124" s="28"/>
      <c r="D1124" s="28"/>
      <c r="E1124" s="28"/>
      <c r="F1124" s="28"/>
      <c r="G1124" s="28"/>
      <c r="H1124" s="28"/>
      <c r="I1124" s="98"/>
      <c r="J1124" s="98"/>
    </row>
    <row r="1125" spans="1:10" ht="12.75">
      <c r="A1125" s="28"/>
      <c r="B1125" s="28"/>
      <c r="C1125" s="28"/>
      <c r="D1125" s="28"/>
      <c r="E1125" s="28"/>
      <c r="F1125" s="28"/>
      <c r="G1125" s="28"/>
      <c r="H1125" s="28"/>
      <c r="I1125" s="98"/>
      <c r="J1125" s="98"/>
    </row>
    <row r="1126" spans="1:10" ht="12.75">
      <c r="A1126" s="28"/>
      <c r="B1126" s="28"/>
      <c r="C1126" s="28"/>
      <c r="D1126" s="28"/>
      <c r="E1126" s="28"/>
      <c r="F1126" s="28"/>
      <c r="G1126" s="28"/>
      <c r="H1126" s="28"/>
      <c r="I1126" s="98"/>
      <c r="J1126" s="98"/>
    </row>
    <row r="1127" spans="1:10" ht="12.75">
      <c r="A1127" s="28"/>
      <c r="B1127" s="28"/>
      <c r="C1127" s="28"/>
      <c r="D1127" s="28"/>
      <c r="E1127" s="28"/>
      <c r="F1127" s="28"/>
      <c r="G1127" s="28"/>
      <c r="H1127" s="28"/>
      <c r="I1127" s="98"/>
      <c r="J1127" s="98"/>
    </row>
    <row r="1128" spans="1:10" ht="12.75">
      <c r="A1128" s="28"/>
      <c r="B1128" s="28"/>
      <c r="C1128" s="28"/>
      <c r="D1128" s="28"/>
      <c r="E1128" s="28"/>
      <c r="F1128" s="28"/>
      <c r="G1128" s="28"/>
      <c r="H1128" s="28"/>
      <c r="I1128" s="98"/>
      <c r="J1128" s="98"/>
    </row>
    <row r="1129" spans="1:10" ht="12.75">
      <c r="A1129" s="28"/>
      <c r="B1129" s="28"/>
      <c r="C1129" s="28"/>
      <c r="D1129" s="28"/>
      <c r="E1129" s="28"/>
      <c r="F1129" s="28"/>
      <c r="G1129" s="28"/>
      <c r="H1129" s="28"/>
      <c r="I1129" s="98"/>
      <c r="J1129" s="98"/>
    </row>
    <row r="1130" spans="1:10" ht="12.75">
      <c r="A1130" s="28"/>
      <c r="B1130" s="28"/>
      <c r="C1130" s="28"/>
      <c r="D1130" s="28"/>
      <c r="E1130" s="28"/>
      <c r="F1130" s="28"/>
      <c r="G1130" s="28"/>
      <c r="H1130" s="28"/>
      <c r="I1130" s="98"/>
      <c r="J1130" s="98"/>
    </row>
    <row r="1131" spans="1:10" ht="12.75">
      <c r="A1131" s="28"/>
      <c r="B1131" s="28"/>
      <c r="C1131" s="28"/>
      <c r="D1131" s="28"/>
      <c r="E1131" s="28"/>
      <c r="F1131" s="28"/>
      <c r="G1131" s="28"/>
      <c r="H1131" s="28"/>
      <c r="I1131" s="98"/>
      <c r="J1131" s="98"/>
    </row>
    <row r="1132" spans="1:10" ht="12.75">
      <c r="A1132" s="28"/>
      <c r="B1132" s="28"/>
      <c r="C1132" s="28"/>
      <c r="D1132" s="28"/>
      <c r="E1132" s="28"/>
      <c r="F1132" s="28"/>
      <c r="G1132" s="28"/>
      <c r="H1132" s="28"/>
      <c r="I1132" s="98"/>
      <c r="J1132" s="98"/>
    </row>
    <row r="1133" spans="1:10" ht="12.75">
      <c r="A1133" s="28"/>
      <c r="B1133" s="28"/>
      <c r="C1133" s="28"/>
      <c r="D1133" s="28"/>
      <c r="E1133" s="28"/>
      <c r="F1133" s="28"/>
      <c r="G1133" s="28"/>
      <c r="H1133" s="28"/>
      <c r="I1133" s="98"/>
      <c r="J1133" s="98"/>
    </row>
    <row r="1134" spans="1:10" ht="12.75">
      <c r="A1134" s="28"/>
      <c r="B1134" s="28"/>
      <c r="C1134" s="28"/>
      <c r="D1134" s="28"/>
      <c r="E1134" s="28"/>
      <c r="F1134" s="28"/>
      <c r="G1134" s="28"/>
      <c r="H1134" s="28"/>
      <c r="I1134" s="98"/>
      <c r="J1134" s="98"/>
    </row>
    <row r="1135" spans="1:10" ht="12.75">
      <c r="A1135" s="28"/>
      <c r="B1135" s="28"/>
      <c r="C1135" s="28"/>
      <c r="D1135" s="28"/>
      <c r="E1135" s="28"/>
      <c r="F1135" s="28"/>
      <c r="G1135" s="28"/>
      <c r="H1135" s="28"/>
      <c r="I1135" s="98"/>
      <c r="J1135" s="98"/>
    </row>
    <row r="1136" spans="1:10" ht="12.75">
      <c r="A1136" s="28"/>
      <c r="B1136" s="28"/>
      <c r="C1136" s="28"/>
      <c r="D1136" s="28"/>
      <c r="E1136" s="28"/>
      <c r="F1136" s="28"/>
      <c r="G1136" s="28"/>
      <c r="H1136" s="28"/>
      <c r="I1136" s="98"/>
      <c r="J1136" s="98"/>
    </row>
    <row r="1137" spans="1:10" ht="12.75">
      <c r="A1137" s="28"/>
      <c r="B1137" s="28"/>
      <c r="C1137" s="28"/>
      <c r="D1137" s="28"/>
      <c r="E1137" s="28"/>
      <c r="F1137" s="28"/>
      <c r="G1137" s="28"/>
      <c r="H1137" s="28"/>
      <c r="I1137" s="98"/>
      <c r="J1137" s="98"/>
    </row>
    <row r="1138" spans="1:10" ht="12.75">
      <c r="A1138" s="28"/>
      <c r="B1138" s="28"/>
      <c r="C1138" s="28"/>
      <c r="D1138" s="28"/>
      <c r="E1138" s="28"/>
      <c r="F1138" s="28"/>
      <c r="G1138" s="28"/>
      <c r="H1138" s="28"/>
      <c r="I1138" s="98"/>
      <c r="J1138" s="98"/>
    </row>
    <row r="1139" spans="1:10" ht="12.75">
      <c r="A1139" s="28"/>
      <c r="B1139" s="28"/>
      <c r="C1139" s="28"/>
      <c r="D1139" s="28"/>
      <c r="E1139" s="28"/>
      <c r="F1139" s="28"/>
      <c r="G1139" s="28"/>
      <c r="H1139" s="28"/>
      <c r="I1139" s="98"/>
      <c r="J1139" s="98"/>
    </row>
    <row r="1140" spans="1:10" ht="12.75">
      <c r="A1140" s="28"/>
      <c r="B1140" s="28"/>
      <c r="C1140" s="28"/>
      <c r="D1140" s="28"/>
      <c r="E1140" s="28"/>
      <c r="F1140" s="28"/>
      <c r="G1140" s="28"/>
      <c r="H1140" s="28"/>
      <c r="I1140" s="98"/>
      <c r="J1140" s="98"/>
    </row>
    <row r="1141" spans="1:10" ht="12.75">
      <c r="A1141" s="28"/>
      <c r="B1141" s="28"/>
      <c r="C1141" s="28"/>
      <c r="D1141" s="28"/>
      <c r="E1141" s="28"/>
      <c r="F1141" s="28"/>
      <c r="G1141" s="28"/>
      <c r="H1141" s="28"/>
      <c r="I1141" s="98"/>
      <c r="J1141" s="98"/>
    </row>
    <row r="1142" spans="1:10" ht="12.75">
      <c r="A1142" s="28"/>
      <c r="B1142" s="28"/>
      <c r="C1142" s="28"/>
      <c r="D1142" s="28"/>
      <c r="E1142" s="28"/>
      <c r="F1142" s="28"/>
      <c r="G1142" s="28"/>
      <c r="H1142" s="28"/>
      <c r="I1142" s="98"/>
      <c r="J1142" s="98"/>
    </row>
    <row r="1143" spans="1:10" ht="12.75">
      <c r="A1143" s="28"/>
      <c r="B1143" s="28"/>
      <c r="C1143" s="28"/>
      <c r="D1143" s="28"/>
      <c r="E1143" s="28"/>
      <c r="F1143" s="28"/>
      <c r="G1143" s="28"/>
      <c r="H1143" s="28"/>
      <c r="I1143" s="98"/>
      <c r="J1143" s="98"/>
    </row>
    <row r="1144" spans="1:10" ht="12.75">
      <c r="A1144" s="28"/>
      <c r="B1144" s="28"/>
      <c r="C1144" s="28"/>
      <c r="D1144" s="28"/>
      <c r="E1144" s="28"/>
      <c r="F1144" s="28"/>
      <c r="G1144" s="28"/>
      <c r="H1144" s="28"/>
      <c r="I1144" s="98"/>
      <c r="J1144" s="98"/>
    </row>
    <row r="1145" spans="1:10" ht="12.75">
      <c r="A1145" s="28"/>
      <c r="B1145" s="28"/>
      <c r="C1145" s="28"/>
      <c r="D1145" s="28"/>
      <c r="E1145" s="28"/>
      <c r="F1145" s="28"/>
      <c r="G1145" s="28"/>
      <c r="H1145" s="28"/>
      <c r="I1145" s="98"/>
      <c r="J1145" s="98"/>
    </row>
    <row r="1146" spans="1:10" ht="12.75">
      <c r="A1146" s="28"/>
      <c r="B1146" s="28"/>
      <c r="C1146" s="28"/>
      <c r="D1146" s="28"/>
      <c r="E1146" s="28"/>
      <c r="F1146" s="28"/>
      <c r="G1146" s="28"/>
      <c r="H1146" s="28"/>
      <c r="I1146" s="98"/>
      <c r="J1146" s="98"/>
    </row>
    <row r="1147" spans="1:10" ht="12.75">
      <c r="A1147" s="28"/>
      <c r="B1147" s="28"/>
      <c r="C1147" s="28"/>
      <c r="D1147" s="28"/>
      <c r="E1147" s="28"/>
      <c r="F1147" s="28"/>
      <c r="G1147" s="28"/>
      <c r="H1147" s="28"/>
      <c r="I1147" s="98"/>
      <c r="J1147" s="98"/>
    </row>
    <row r="1148" spans="1:10" ht="12.75">
      <c r="A1148" s="28"/>
      <c r="B1148" s="28"/>
      <c r="C1148" s="28"/>
      <c r="D1148" s="28"/>
      <c r="E1148" s="28"/>
      <c r="F1148" s="28"/>
      <c r="G1148" s="28"/>
      <c r="H1148" s="28"/>
      <c r="I1148" s="98"/>
      <c r="J1148" s="98"/>
    </row>
    <row r="1149" spans="1:10" ht="12.75">
      <c r="A1149" s="28"/>
      <c r="B1149" s="28"/>
      <c r="C1149" s="28"/>
      <c r="D1149" s="28"/>
      <c r="E1149" s="28"/>
      <c r="F1149" s="28"/>
      <c r="G1149" s="28"/>
      <c r="H1149" s="28"/>
      <c r="I1149" s="98"/>
      <c r="J1149" s="98"/>
    </row>
    <row r="1150" spans="1:10" ht="12.75">
      <c r="A1150" s="28"/>
      <c r="B1150" s="28"/>
      <c r="C1150" s="28"/>
      <c r="D1150" s="28"/>
      <c r="E1150" s="28"/>
      <c r="F1150" s="28"/>
      <c r="G1150" s="28"/>
      <c r="H1150" s="28"/>
      <c r="I1150" s="98"/>
      <c r="J1150" s="98"/>
    </row>
    <row r="1151" spans="1:10" ht="12.75">
      <c r="A1151" s="28"/>
      <c r="B1151" s="28"/>
      <c r="C1151" s="28"/>
      <c r="D1151" s="28"/>
      <c r="E1151" s="28"/>
      <c r="F1151" s="28"/>
      <c r="G1151" s="28"/>
      <c r="H1151" s="28"/>
      <c r="I1151" s="98"/>
      <c r="J1151" s="98"/>
    </row>
    <row r="1152" spans="1:10" ht="12.75">
      <c r="A1152" s="28"/>
      <c r="B1152" s="28"/>
      <c r="C1152" s="28"/>
      <c r="D1152" s="28"/>
      <c r="E1152" s="28"/>
      <c r="F1152" s="28"/>
      <c r="G1152" s="28"/>
      <c r="H1152" s="28"/>
      <c r="I1152" s="98"/>
      <c r="J1152" s="98"/>
    </row>
    <row r="1153" spans="1:10" ht="12.75">
      <c r="A1153" s="28"/>
      <c r="B1153" s="28"/>
      <c r="C1153" s="28"/>
      <c r="D1153" s="28"/>
      <c r="E1153" s="28"/>
      <c r="F1153" s="28"/>
      <c r="G1153" s="28"/>
      <c r="H1153" s="28"/>
      <c r="I1153" s="98"/>
      <c r="J1153" s="98"/>
    </row>
    <row r="1154" spans="1:10" ht="12.75">
      <c r="A1154" s="28"/>
      <c r="B1154" s="28"/>
      <c r="C1154" s="28"/>
      <c r="D1154" s="28"/>
      <c r="E1154" s="28"/>
      <c r="F1154" s="28"/>
      <c r="G1154" s="28"/>
      <c r="H1154" s="28"/>
      <c r="I1154" s="98"/>
      <c r="J1154" s="98"/>
    </row>
    <row r="1155" spans="1:10" ht="12.75">
      <c r="A1155" s="28"/>
      <c r="B1155" s="28"/>
      <c r="C1155" s="28"/>
      <c r="D1155" s="28"/>
      <c r="E1155" s="28"/>
      <c r="F1155" s="28"/>
      <c r="G1155" s="28"/>
      <c r="H1155" s="28"/>
      <c r="I1155" s="98"/>
      <c r="J1155" s="98"/>
    </row>
    <row r="1156" spans="1:10" ht="12.75">
      <c r="A1156" s="28"/>
      <c r="B1156" s="28"/>
      <c r="C1156" s="28"/>
      <c r="D1156" s="28"/>
      <c r="E1156" s="28"/>
      <c r="F1156" s="28"/>
      <c r="G1156" s="28"/>
      <c r="H1156" s="28"/>
      <c r="I1156" s="98"/>
      <c r="J1156" s="98"/>
    </row>
    <row r="1157" spans="1:10" ht="12.75">
      <c r="A1157" s="28"/>
      <c r="B1157" s="28"/>
      <c r="C1157" s="28"/>
      <c r="D1157" s="28"/>
      <c r="E1157" s="28"/>
      <c r="F1157" s="28"/>
      <c r="G1157" s="28"/>
      <c r="H1157" s="28"/>
      <c r="I1157" s="98"/>
      <c r="J1157" s="98"/>
    </row>
    <row r="1158" spans="1:10" ht="12.75">
      <c r="A1158" s="28"/>
      <c r="B1158" s="28"/>
      <c r="C1158" s="28"/>
      <c r="D1158" s="28"/>
      <c r="E1158" s="28"/>
      <c r="F1158" s="28"/>
      <c r="G1158" s="28"/>
      <c r="H1158" s="28"/>
      <c r="I1158" s="98"/>
      <c r="J1158" s="98"/>
    </row>
    <row r="1159" spans="1:10" ht="12.75">
      <c r="A1159" s="28"/>
      <c r="B1159" s="28"/>
      <c r="C1159" s="28"/>
      <c r="D1159" s="28"/>
      <c r="E1159" s="28"/>
      <c r="F1159" s="28"/>
      <c r="G1159" s="28"/>
      <c r="H1159" s="28"/>
      <c r="I1159" s="98"/>
      <c r="J1159" s="98"/>
    </row>
    <row r="1160" spans="1:10" ht="12.75">
      <c r="A1160" s="28"/>
      <c r="B1160" s="28"/>
      <c r="C1160" s="28"/>
      <c r="D1160" s="28"/>
      <c r="E1160" s="28"/>
      <c r="F1160" s="28"/>
      <c r="G1160" s="28"/>
      <c r="H1160" s="28"/>
      <c r="I1160" s="98"/>
      <c r="J1160" s="98"/>
    </row>
    <row r="1161" spans="1:10" ht="12.75">
      <c r="A1161" s="28"/>
      <c r="B1161" s="28"/>
      <c r="C1161" s="28"/>
      <c r="D1161" s="28"/>
      <c r="E1161" s="28"/>
      <c r="F1161" s="28"/>
      <c r="G1161" s="28"/>
      <c r="H1161" s="28"/>
      <c r="I1161" s="98"/>
      <c r="J1161" s="98"/>
    </row>
    <row r="1162" spans="1:10" ht="12.75">
      <c r="A1162" s="28"/>
      <c r="B1162" s="28"/>
      <c r="C1162" s="28"/>
      <c r="D1162" s="28"/>
      <c r="E1162" s="28"/>
      <c r="F1162" s="28"/>
      <c r="G1162" s="28"/>
      <c r="H1162" s="28"/>
      <c r="I1162" s="98"/>
      <c r="J1162" s="98"/>
    </row>
    <row r="1163" spans="1:10" ht="12.75">
      <c r="A1163" s="28"/>
      <c r="B1163" s="28"/>
      <c r="C1163" s="28"/>
      <c r="D1163" s="28"/>
      <c r="E1163" s="28"/>
      <c r="F1163" s="28"/>
      <c r="G1163" s="28"/>
      <c r="H1163" s="28"/>
      <c r="I1163" s="98"/>
      <c r="J1163" s="98"/>
    </row>
    <row r="1164" spans="1:10" ht="12.75">
      <c r="A1164" s="28"/>
      <c r="B1164" s="28"/>
      <c r="C1164" s="28"/>
      <c r="D1164" s="28"/>
      <c r="E1164" s="28"/>
      <c r="F1164" s="28"/>
      <c r="G1164" s="28"/>
      <c r="H1164" s="28"/>
      <c r="I1164" s="98"/>
      <c r="J1164" s="98"/>
    </row>
    <row r="1165" spans="1:10" ht="12.75">
      <c r="A1165" s="28"/>
      <c r="B1165" s="28"/>
      <c r="C1165" s="28"/>
      <c r="D1165" s="28"/>
      <c r="E1165" s="28"/>
      <c r="F1165" s="28"/>
      <c r="G1165" s="28"/>
      <c r="H1165" s="28"/>
      <c r="I1165" s="98"/>
      <c r="J1165" s="98"/>
    </row>
    <row r="1166" spans="1:10" ht="12.75">
      <c r="A1166" s="28"/>
      <c r="B1166" s="28"/>
      <c r="C1166" s="28"/>
      <c r="D1166" s="28"/>
      <c r="E1166" s="28"/>
      <c r="F1166" s="28"/>
      <c r="G1166" s="28"/>
      <c r="H1166" s="28"/>
      <c r="I1166" s="98"/>
      <c r="J1166" s="98"/>
    </row>
    <row r="1167" spans="1:10" ht="12.75">
      <c r="A1167" s="28"/>
      <c r="B1167" s="28"/>
      <c r="C1167" s="28"/>
      <c r="D1167" s="28"/>
      <c r="E1167" s="28"/>
      <c r="F1167" s="28"/>
      <c r="G1167" s="28"/>
      <c r="H1167" s="28"/>
      <c r="I1167" s="98"/>
      <c r="J1167" s="98"/>
    </row>
    <row r="1168" spans="1:10" ht="12.75">
      <c r="A1168" s="28"/>
      <c r="B1168" s="28"/>
      <c r="C1168" s="28"/>
      <c r="D1168" s="28"/>
      <c r="E1168" s="28"/>
      <c r="F1168" s="28"/>
      <c r="G1168" s="28"/>
      <c r="H1168" s="28"/>
      <c r="I1168" s="98"/>
      <c r="J1168" s="98"/>
    </row>
    <row r="1169" spans="1:10" ht="12.75">
      <c r="A1169" s="28"/>
      <c r="B1169" s="28"/>
      <c r="C1169" s="28"/>
      <c r="D1169" s="28"/>
      <c r="E1169" s="28"/>
      <c r="F1169" s="28"/>
      <c r="G1169" s="28"/>
      <c r="H1169" s="28"/>
      <c r="I1169" s="98"/>
      <c r="J1169" s="98"/>
    </row>
    <row r="1170" spans="1:10" ht="12.75">
      <c r="A1170" s="28"/>
      <c r="B1170" s="28"/>
      <c r="C1170" s="28"/>
      <c r="D1170" s="28"/>
      <c r="E1170" s="28"/>
      <c r="F1170" s="28"/>
      <c r="G1170" s="28"/>
      <c r="H1170" s="28"/>
      <c r="I1170" s="98"/>
      <c r="J1170" s="98"/>
    </row>
    <row r="1171" spans="1:10" ht="12.75">
      <c r="A1171" s="28"/>
      <c r="B1171" s="28"/>
      <c r="C1171" s="28"/>
      <c r="D1171" s="28"/>
      <c r="E1171" s="28"/>
      <c r="F1171" s="28"/>
      <c r="G1171" s="28"/>
      <c r="H1171" s="28"/>
      <c r="I1171" s="98"/>
      <c r="J1171" s="98"/>
    </row>
    <row r="1172" spans="1:10" ht="12.75">
      <c r="A1172" s="28"/>
      <c r="B1172" s="28"/>
      <c r="C1172" s="28"/>
      <c r="D1172" s="28"/>
      <c r="E1172" s="28"/>
      <c r="F1172" s="28"/>
      <c r="G1172" s="28"/>
      <c r="H1172" s="28"/>
      <c r="I1172" s="98"/>
      <c r="J1172" s="98"/>
    </row>
    <row r="1173" spans="1:10" ht="12.75">
      <c r="A1173" s="28"/>
      <c r="B1173" s="28"/>
      <c r="C1173" s="28"/>
      <c r="D1173" s="28"/>
      <c r="E1173" s="28"/>
      <c r="F1173" s="28"/>
      <c r="G1173" s="28"/>
      <c r="H1173" s="28"/>
      <c r="I1173" s="98"/>
      <c r="J1173" s="98"/>
    </row>
    <row r="1174" spans="1:10" ht="12.75">
      <c r="A1174" s="28"/>
      <c r="B1174" s="28"/>
      <c r="C1174" s="28"/>
      <c r="D1174" s="28"/>
      <c r="E1174" s="28"/>
      <c r="F1174" s="28"/>
      <c r="G1174" s="28"/>
      <c r="H1174" s="28"/>
      <c r="I1174" s="98"/>
      <c r="J1174" s="98"/>
    </row>
    <row r="1175" spans="1:10" ht="12.75">
      <c r="A1175" s="28"/>
      <c r="B1175" s="28"/>
      <c r="C1175" s="28"/>
      <c r="D1175" s="28"/>
      <c r="E1175" s="28"/>
      <c r="F1175" s="28"/>
      <c r="G1175" s="28"/>
      <c r="H1175" s="28"/>
      <c r="I1175" s="98"/>
      <c r="J1175" s="98"/>
    </row>
    <row r="1176" spans="1:10" ht="12.75">
      <c r="A1176" s="28"/>
      <c r="B1176" s="28"/>
      <c r="C1176" s="28"/>
      <c r="D1176" s="28"/>
      <c r="E1176" s="28"/>
      <c r="F1176" s="28"/>
      <c r="G1176" s="28"/>
      <c r="H1176" s="28"/>
      <c r="I1176" s="98"/>
      <c r="J1176" s="98"/>
    </row>
    <row r="1177" spans="1:10" ht="12.75">
      <c r="A1177" s="28"/>
      <c r="B1177" s="28"/>
      <c r="C1177" s="28"/>
      <c r="D1177" s="28"/>
      <c r="E1177" s="28"/>
      <c r="F1177" s="28"/>
      <c r="G1177" s="28"/>
      <c r="H1177" s="28"/>
      <c r="I1177" s="98"/>
      <c r="J1177" s="98"/>
    </row>
    <row r="1178" spans="1:10" ht="12.75">
      <c r="A1178" s="28"/>
      <c r="B1178" s="28"/>
      <c r="C1178" s="28"/>
      <c r="D1178" s="28"/>
      <c r="E1178" s="28"/>
      <c r="F1178" s="28"/>
      <c r="G1178" s="28"/>
      <c r="H1178" s="28"/>
      <c r="I1178" s="98"/>
      <c r="J1178" s="98"/>
    </row>
    <row r="1179" spans="1:10" ht="12.75">
      <c r="A1179" s="28"/>
      <c r="B1179" s="28"/>
      <c r="C1179" s="28"/>
      <c r="D1179" s="28"/>
      <c r="E1179" s="28"/>
      <c r="F1179" s="28"/>
      <c r="G1179" s="28"/>
      <c r="H1179" s="28"/>
      <c r="I1179" s="98"/>
      <c r="J1179" s="98"/>
    </row>
    <row r="1180" spans="1:10" ht="12.75">
      <c r="A1180" s="28"/>
      <c r="B1180" s="28"/>
      <c r="C1180" s="28"/>
      <c r="D1180" s="28"/>
      <c r="E1180" s="28"/>
      <c r="F1180" s="28"/>
      <c r="G1180" s="28"/>
      <c r="H1180" s="28"/>
      <c r="I1180" s="98"/>
      <c r="J1180" s="98"/>
    </row>
    <row r="1181" spans="1:10" ht="12.75">
      <c r="A1181" s="28"/>
      <c r="B1181" s="28"/>
      <c r="C1181" s="28"/>
      <c r="D1181" s="28"/>
      <c r="E1181" s="28"/>
      <c r="F1181" s="28"/>
      <c r="G1181" s="28"/>
      <c r="H1181" s="28"/>
      <c r="I1181" s="98"/>
      <c r="J1181" s="98"/>
    </row>
    <row r="1182" spans="1:10" ht="12.75">
      <c r="A1182" s="28"/>
      <c r="B1182" s="28"/>
      <c r="C1182" s="28"/>
      <c r="D1182" s="28"/>
      <c r="E1182" s="28"/>
      <c r="F1182" s="28"/>
      <c r="G1182" s="28"/>
      <c r="H1182" s="28"/>
      <c r="I1182" s="98"/>
      <c r="J1182" s="98"/>
    </row>
    <row r="1183" spans="1:10" ht="12.75">
      <c r="A1183" s="28"/>
      <c r="B1183" s="28"/>
      <c r="C1183" s="28"/>
      <c r="D1183" s="28"/>
      <c r="E1183" s="28"/>
      <c r="F1183" s="28"/>
      <c r="G1183" s="28"/>
      <c r="H1183" s="28"/>
      <c r="I1183" s="98"/>
      <c r="J1183" s="98"/>
    </row>
    <row r="1184" spans="1:10" ht="12.75">
      <c r="A1184" s="28"/>
      <c r="B1184" s="28"/>
      <c r="C1184" s="28"/>
      <c r="D1184" s="28"/>
      <c r="E1184" s="28"/>
      <c r="F1184" s="28"/>
      <c r="G1184" s="28"/>
      <c r="H1184" s="28"/>
      <c r="I1184" s="98"/>
      <c r="J1184" s="98"/>
    </row>
    <row r="1185" spans="1:10" ht="12.75">
      <c r="A1185" s="28"/>
      <c r="B1185" s="28"/>
      <c r="C1185" s="28"/>
      <c r="D1185" s="28"/>
      <c r="E1185" s="28"/>
      <c r="F1185" s="28"/>
      <c r="G1185" s="28"/>
      <c r="H1185" s="28"/>
      <c r="I1185" s="98"/>
      <c r="J1185" s="98"/>
    </row>
    <row r="1186" spans="1:10" ht="12.75">
      <c r="A1186" s="28"/>
      <c r="B1186" s="28"/>
      <c r="C1186" s="28"/>
      <c r="D1186" s="28"/>
      <c r="E1186" s="28"/>
      <c r="F1186" s="28"/>
      <c r="G1186" s="28"/>
      <c r="H1186" s="28"/>
      <c r="I1186" s="98"/>
      <c r="J1186" s="98"/>
    </row>
    <row r="1187" spans="1:10" ht="12.75">
      <c r="A1187" s="28"/>
      <c r="B1187" s="28"/>
      <c r="C1187" s="28"/>
      <c r="D1187" s="28"/>
      <c r="E1187" s="28"/>
      <c r="F1187" s="28"/>
      <c r="G1187" s="28"/>
      <c r="H1187" s="28"/>
      <c r="I1187" s="98"/>
      <c r="J1187" s="98"/>
    </row>
    <row r="1188" spans="1:10" ht="12.75">
      <c r="A1188" s="28"/>
      <c r="B1188" s="28"/>
      <c r="C1188" s="28"/>
      <c r="D1188" s="28"/>
      <c r="E1188" s="28"/>
      <c r="F1188" s="28"/>
      <c r="G1188" s="28"/>
      <c r="H1188" s="28"/>
      <c r="I1188" s="98"/>
      <c r="J1188" s="98"/>
    </row>
    <row r="1189" spans="1:10" ht="12.75">
      <c r="A1189" s="28"/>
      <c r="B1189" s="28"/>
      <c r="C1189" s="28"/>
      <c r="D1189" s="28"/>
      <c r="E1189" s="28"/>
      <c r="F1189" s="28"/>
      <c r="G1189" s="28"/>
      <c r="H1189" s="28"/>
      <c r="I1189" s="98"/>
      <c r="J1189" s="98"/>
    </row>
    <row r="1190" spans="1:10" ht="12.75">
      <c r="A1190" s="28"/>
      <c r="B1190" s="28"/>
      <c r="C1190" s="28"/>
      <c r="D1190" s="28"/>
      <c r="E1190" s="28"/>
      <c r="F1190" s="28"/>
      <c r="G1190" s="28"/>
      <c r="H1190" s="28"/>
      <c r="I1190" s="98"/>
      <c r="J1190" s="98"/>
    </row>
    <row r="1191" spans="1:10" ht="12.75">
      <c r="A1191" s="28"/>
      <c r="B1191" s="28"/>
      <c r="C1191" s="28"/>
      <c r="D1191" s="28"/>
      <c r="E1191" s="28"/>
      <c r="F1191" s="28"/>
      <c r="G1191" s="28"/>
      <c r="H1191" s="28"/>
      <c r="I1191" s="98"/>
      <c r="J1191" s="98"/>
    </row>
    <row r="1192" spans="1:10" ht="12.75">
      <c r="A1192" s="28"/>
      <c r="B1192" s="28"/>
      <c r="C1192" s="28"/>
      <c r="D1192" s="28"/>
      <c r="E1192" s="28"/>
      <c r="F1192" s="28"/>
      <c r="G1192" s="28"/>
      <c r="H1192" s="28"/>
      <c r="I1192" s="98"/>
      <c r="J1192" s="98"/>
    </row>
    <row r="1193" spans="1:10" ht="12.75">
      <c r="A1193" s="28"/>
      <c r="B1193" s="28"/>
      <c r="C1193" s="28"/>
      <c r="D1193" s="28"/>
      <c r="E1193" s="28"/>
      <c r="F1193" s="28"/>
      <c r="G1193" s="28"/>
      <c r="H1193" s="28"/>
      <c r="I1193" s="98"/>
      <c r="J1193" s="98"/>
    </row>
    <row r="1194" spans="1:10" ht="12.75">
      <c r="A1194" s="28"/>
      <c r="B1194" s="28"/>
      <c r="C1194" s="28"/>
      <c r="D1194" s="28"/>
      <c r="E1194" s="28"/>
      <c r="F1194" s="28"/>
      <c r="G1194" s="28"/>
      <c r="H1194" s="28"/>
      <c r="I1194" s="98"/>
      <c r="J1194" s="98"/>
    </row>
    <row r="1195" spans="1:10" ht="12.75">
      <c r="A1195" s="28"/>
      <c r="B1195" s="28"/>
      <c r="C1195" s="28"/>
      <c r="D1195" s="28"/>
      <c r="E1195" s="28"/>
      <c r="F1195" s="28"/>
      <c r="G1195" s="28"/>
      <c r="H1195" s="28"/>
      <c r="I1195" s="98"/>
      <c r="J1195" s="98"/>
    </row>
    <row r="1196" spans="1:10" ht="12.75">
      <c r="A1196" s="28"/>
      <c r="B1196" s="28"/>
      <c r="C1196" s="28"/>
      <c r="D1196" s="28"/>
      <c r="E1196" s="28"/>
      <c r="F1196" s="28"/>
      <c r="G1196" s="28"/>
      <c r="H1196" s="28"/>
      <c r="I1196" s="98"/>
      <c r="J1196" s="98"/>
    </row>
    <row r="1197" spans="1:10" ht="12.75">
      <c r="A1197" s="28"/>
      <c r="B1197" s="28"/>
      <c r="C1197" s="28"/>
      <c r="D1197" s="28"/>
      <c r="E1197" s="28"/>
      <c r="F1197" s="28"/>
      <c r="G1197" s="28"/>
      <c r="H1197" s="28"/>
      <c r="I1197" s="98"/>
      <c r="J1197" s="98"/>
    </row>
    <row r="1198" spans="1:10" ht="12.75">
      <c r="A1198" s="28"/>
      <c r="B1198" s="28"/>
      <c r="C1198" s="28"/>
      <c r="D1198" s="28"/>
      <c r="E1198" s="28"/>
      <c r="F1198" s="28"/>
      <c r="G1198" s="28"/>
      <c r="H1198" s="28"/>
      <c r="I1198" s="98"/>
      <c r="J1198" s="98"/>
    </row>
    <row r="1199" spans="1:10" ht="12.75">
      <c r="A1199" s="28"/>
      <c r="B1199" s="28"/>
      <c r="C1199" s="28"/>
      <c r="D1199" s="28"/>
      <c r="E1199" s="28"/>
      <c r="F1199" s="28"/>
      <c r="G1199" s="28"/>
      <c r="H1199" s="28"/>
      <c r="I1199" s="98"/>
      <c r="J1199" s="98"/>
    </row>
    <row r="1200" spans="1:10" ht="12.75">
      <c r="A1200" s="28"/>
      <c r="B1200" s="28"/>
      <c r="C1200" s="28"/>
      <c r="D1200" s="28"/>
      <c r="E1200" s="28"/>
      <c r="F1200" s="28"/>
      <c r="G1200" s="28"/>
      <c r="H1200" s="28"/>
      <c r="I1200" s="98"/>
      <c r="J1200" s="98"/>
    </row>
    <row r="1201" spans="1:10" ht="12.75">
      <c r="A1201" s="28"/>
      <c r="B1201" s="28"/>
      <c r="C1201" s="28"/>
      <c r="D1201" s="28"/>
      <c r="E1201" s="28"/>
      <c r="F1201" s="28"/>
      <c r="G1201" s="28"/>
      <c r="H1201" s="28"/>
      <c r="I1201" s="98"/>
      <c r="J1201" s="98"/>
    </row>
    <row r="1202" spans="1:10" ht="12.75">
      <c r="A1202" s="28"/>
      <c r="B1202" s="28"/>
      <c r="C1202" s="28"/>
      <c r="D1202" s="28"/>
      <c r="E1202" s="28"/>
      <c r="F1202" s="28"/>
      <c r="G1202" s="28"/>
      <c r="H1202" s="28"/>
      <c r="I1202" s="98"/>
      <c r="J1202" s="98"/>
    </row>
    <row r="1203" spans="1:10" ht="12.75">
      <c r="A1203" s="28"/>
      <c r="B1203" s="28"/>
      <c r="C1203" s="28"/>
      <c r="D1203" s="28"/>
      <c r="E1203" s="28"/>
      <c r="F1203" s="28"/>
      <c r="G1203" s="28"/>
      <c r="H1203" s="28"/>
      <c r="I1203" s="98"/>
      <c r="J1203" s="98"/>
    </row>
    <row r="1204" spans="1:10" ht="12.75">
      <c r="A1204" s="28"/>
      <c r="B1204" s="28"/>
      <c r="C1204" s="28"/>
      <c r="D1204" s="28"/>
      <c r="E1204" s="28"/>
      <c r="F1204" s="28"/>
      <c r="G1204" s="28"/>
      <c r="H1204" s="28"/>
      <c r="I1204" s="98"/>
      <c r="J1204" s="98"/>
    </row>
    <row r="1205" spans="1:10" ht="12.75">
      <c r="A1205" s="28"/>
      <c r="B1205" s="28"/>
      <c r="C1205" s="28"/>
      <c r="D1205" s="28"/>
      <c r="E1205" s="28"/>
      <c r="F1205" s="28"/>
      <c r="G1205" s="28"/>
      <c r="H1205" s="28"/>
      <c r="I1205" s="98"/>
      <c r="J1205" s="98"/>
    </row>
    <row r="1206" spans="1:10" ht="12.75">
      <c r="A1206" s="28"/>
      <c r="B1206" s="28"/>
      <c r="C1206" s="28"/>
      <c r="D1206" s="28"/>
      <c r="E1206" s="28"/>
      <c r="F1206" s="28"/>
      <c r="G1206" s="28"/>
      <c r="H1206" s="28"/>
      <c r="I1206" s="98"/>
      <c r="J1206" s="98"/>
    </row>
    <row r="1207" spans="1:10" ht="12.75">
      <c r="A1207" s="28"/>
      <c r="B1207" s="28"/>
      <c r="C1207" s="28"/>
      <c r="D1207" s="28"/>
      <c r="E1207" s="28"/>
      <c r="F1207" s="28"/>
      <c r="G1207" s="28"/>
      <c r="H1207" s="28"/>
      <c r="I1207" s="98"/>
      <c r="J1207" s="98"/>
    </row>
    <row r="1208" spans="1:10" ht="12.75">
      <c r="A1208" s="28"/>
      <c r="B1208" s="28"/>
      <c r="C1208" s="28"/>
      <c r="D1208" s="28"/>
      <c r="E1208" s="28"/>
      <c r="F1208" s="28"/>
      <c r="G1208" s="28"/>
      <c r="H1208" s="28"/>
      <c r="I1208" s="98"/>
      <c r="J1208" s="98"/>
    </row>
    <row r="1209" spans="1:10" ht="12.75">
      <c r="A1209" s="28"/>
      <c r="B1209" s="28"/>
      <c r="C1209" s="28"/>
      <c r="D1209" s="28"/>
      <c r="E1209" s="28"/>
      <c r="F1209" s="28"/>
      <c r="G1209" s="28"/>
      <c r="H1209" s="28"/>
      <c r="I1209" s="98"/>
      <c r="J1209" s="98"/>
    </row>
    <row r="1210" spans="1:10" ht="12.75">
      <c r="A1210" s="28"/>
      <c r="B1210" s="28"/>
      <c r="C1210" s="28"/>
      <c r="D1210" s="28"/>
      <c r="E1210" s="28"/>
      <c r="F1210" s="28"/>
      <c r="G1210" s="28"/>
      <c r="H1210" s="28"/>
      <c r="I1210" s="98"/>
      <c r="J1210" s="98"/>
    </row>
    <row r="1211" spans="1:10" ht="12.75">
      <c r="A1211" s="28"/>
      <c r="B1211" s="28"/>
      <c r="C1211" s="28"/>
      <c r="D1211" s="28"/>
      <c r="E1211" s="28"/>
      <c r="F1211" s="28"/>
      <c r="G1211" s="28"/>
      <c r="H1211" s="28"/>
      <c r="I1211" s="98"/>
      <c r="J1211" s="98"/>
    </row>
    <row r="1212" spans="1:10" ht="12.75">
      <c r="A1212" s="28"/>
      <c r="B1212" s="28"/>
      <c r="C1212" s="28"/>
      <c r="D1212" s="28"/>
      <c r="E1212" s="28"/>
      <c r="F1212" s="28"/>
      <c r="G1212" s="28"/>
      <c r="H1212" s="28"/>
      <c r="I1212" s="98"/>
      <c r="J1212" s="98"/>
    </row>
    <row r="1213" spans="1:10" ht="12.75">
      <c r="A1213" s="28"/>
      <c r="B1213" s="28"/>
      <c r="C1213" s="28"/>
      <c r="D1213" s="28"/>
      <c r="E1213" s="28"/>
      <c r="F1213" s="28"/>
      <c r="G1213" s="28"/>
      <c r="H1213" s="28"/>
      <c r="I1213" s="98"/>
      <c r="J1213" s="98"/>
    </row>
    <row r="1214" spans="1:10" ht="12.75">
      <c r="A1214" s="28"/>
      <c r="B1214" s="28"/>
      <c r="C1214" s="28"/>
      <c r="D1214" s="28"/>
      <c r="E1214" s="28"/>
      <c r="F1214" s="28"/>
      <c r="G1214" s="28"/>
      <c r="H1214" s="28"/>
      <c r="I1214" s="98"/>
      <c r="J1214" s="98"/>
    </row>
    <row r="1215" spans="1:10" ht="12.75">
      <c r="A1215" s="28"/>
      <c r="B1215" s="28"/>
      <c r="C1215" s="28"/>
      <c r="D1215" s="28"/>
      <c r="E1215" s="28"/>
      <c r="F1215" s="28"/>
      <c r="G1215" s="28"/>
      <c r="H1215" s="28"/>
      <c r="I1215" s="98"/>
      <c r="J1215" s="98"/>
    </row>
    <row r="1216" spans="1:10" ht="12.75">
      <c r="A1216" s="28"/>
      <c r="B1216" s="28"/>
      <c r="C1216" s="28"/>
      <c r="D1216" s="28"/>
      <c r="E1216" s="28"/>
      <c r="F1216" s="28"/>
      <c r="G1216" s="28"/>
      <c r="H1216" s="28"/>
      <c r="I1216" s="98"/>
      <c r="J1216" s="98"/>
    </row>
    <row r="1217" spans="1:10" ht="12.75">
      <c r="A1217" s="28"/>
      <c r="B1217" s="28"/>
      <c r="C1217" s="28"/>
      <c r="D1217" s="28"/>
      <c r="E1217" s="28"/>
      <c r="F1217" s="28"/>
      <c r="G1217" s="28"/>
      <c r="H1217" s="28"/>
      <c r="I1217" s="98"/>
      <c r="J1217" s="98"/>
    </row>
    <row r="1218" spans="1:10" ht="12.75">
      <c r="A1218" s="28"/>
      <c r="B1218" s="28"/>
      <c r="C1218" s="28"/>
      <c r="D1218" s="28"/>
      <c r="E1218" s="28"/>
      <c r="F1218" s="28"/>
      <c r="G1218" s="28"/>
      <c r="H1218" s="28"/>
      <c r="I1218" s="98"/>
      <c r="J1218" s="98"/>
    </row>
    <row r="1219" spans="1:10" ht="12.75">
      <c r="A1219" s="28"/>
      <c r="B1219" s="28"/>
      <c r="C1219" s="28"/>
      <c r="D1219" s="28"/>
      <c r="E1219" s="28"/>
      <c r="F1219" s="28"/>
      <c r="G1219" s="28"/>
      <c r="H1219" s="28"/>
      <c r="I1219" s="98"/>
      <c r="J1219" s="98"/>
    </row>
    <row r="1220" spans="1:10" ht="12.75">
      <c r="A1220" s="28"/>
      <c r="B1220" s="28"/>
      <c r="C1220" s="28"/>
      <c r="D1220" s="28"/>
      <c r="E1220" s="28"/>
      <c r="F1220" s="28"/>
      <c r="G1220" s="28"/>
      <c r="H1220" s="28"/>
      <c r="I1220" s="98"/>
      <c r="J1220" s="98"/>
    </row>
    <row r="1221" spans="1:10" ht="12.75">
      <c r="A1221" s="28"/>
      <c r="B1221" s="28"/>
      <c r="C1221" s="28"/>
      <c r="D1221" s="28"/>
      <c r="E1221" s="28"/>
      <c r="F1221" s="28"/>
      <c r="G1221" s="28"/>
      <c r="H1221" s="28"/>
      <c r="I1221" s="98"/>
      <c r="J1221" s="98"/>
    </row>
    <row r="1222" spans="1:10" ht="12.75">
      <c r="A1222" s="28"/>
      <c r="B1222" s="28"/>
      <c r="C1222" s="28"/>
      <c r="D1222" s="28"/>
      <c r="E1222" s="28"/>
      <c r="F1222" s="28"/>
      <c r="G1222" s="28"/>
      <c r="H1222" s="28"/>
      <c r="I1222" s="98"/>
      <c r="J1222" s="98"/>
    </row>
    <row r="1223" spans="1:10" ht="12.75">
      <c r="A1223" s="28"/>
      <c r="B1223" s="28"/>
      <c r="C1223" s="28"/>
      <c r="D1223" s="28"/>
      <c r="E1223" s="28"/>
      <c r="F1223" s="28"/>
      <c r="G1223" s="28"/>
      <c r="H1223" s="28"/>
      <c r="I1223" s="98"/>
      <c r="J1223" s="98"/>
    </row>
    <row r="1224" spans="1:10" ht="12.75">
      <c r="A1224" s="28"/>
      <c r="B1224" s="28"/>
      <c r="C1224" s="28"/>
      <c r="D1224" s="28"/>
      <c r="E1224" s="28"/>
      <c r="F1224" s="28"/>
      <c r="G1224" s="28"/>
      <c r="H1224" s="28"/>
      <c r="I1224" s="98"/>
      <c r="J1224" s="98"/>
    </row>
    <row r="1225" spans="1:10" ht="12.75">
      <c r="A1225" s="28"/>
      <c r="B1225" s="28"/>
      <c r="C1225" s="98"/>
      <c r="D1225" s="98"/>
      <c r="E1225" s="98"/>
      <c r="F1225" s="98"/>
      <c r="G1225" s="98"/>
      <c r="H1225" s="98"/>
      <c r="I1225" s="98"/>
      <c r="J1225" s="98"/>
    </row>
    <row r="1226" spans="1:10" ht="12.75">
      <c r="A1226" s="28"/>
      <c r="B1226" s="28"/>
      <c r="C1226" s="98"/>
      <c r="D1226" s="98"/>
      <c r="E1226" s="98"/>
      <c r="F1226" s="98"/>
      <c r="G1226" s="98"/>
      <c r="H1226" s="98"/>
      <c r="I1226" s="98"/>
      <c r="J1226" s="98"/>
    </row>
    <row r="1227" spans="1:10" ht="12.75">
      <c r="A1227" s="28"/>
      <c r="B1227" s="28"/>
      <c r="C1227" s="98"/>
      <c r="D1227" s="98"/>
      <c r="E1227" s="98"/>
      <c r="F1227" s="98"/>
      <c r="G1227" s="98"/>
      <c r="H1227" s="98"/>
      <c r="I1227" s="98"/>
      <c r="J1227" s="98"/>
    </row>
    <row r="1228" spans="1:10" ht="12.75">
      <c r="A1228" s="28"/>
      <c r="B1228" s="28"/>
      <c r="C1228" s="98"/>
      <c r="D1228" s="98"/>
      <c r="E1228" s="98"/>
      <c r="F1228" s="98"/>
      <c r="G1228" s="98"/>
      <c r="H1228" s="98"/>
      <c r="I1228" s="98"/>
      <c r="J1228" s="98"/>
    </row>
    <row r="1229" spans="1:10" ht="12.75">
      <c r="A1229" s="28"/>
      <c r="B1229" s="28"/>
      <c r="C1229" s="98"/>
      <c r="D1229" s="98"/>
      <c r="E1229" s="98"/>
      <c r="F1229" s="98"/>
      <c r="G1229" s="98"/>
      <c r="H1229" s="98"/>
      <c r="I1229" s="98"/>
      <c r="J1229" s="98"/>
    </row>
    <row r="1230" spans="1:10" ht="12.75">
      <c r="A1230" s="28"/>
      <c r="B1230" s="28"/>
      <c r="C1230" s="98"/>
      <c r="D1230" s="98"/>
      <c r="E1230" s="98"/>
      <c r="F1230" s="98"/>
      <c r="G1230" s="98"/>
      <c r="H1230" s="98"/>
      <c r="I1230" s="98"/>
      <c r="J1230" s="98"/>
    </row>
    <row r="1231" spans="1:10" ht="12.75">
      <c r="A1231" s="28"/>
      <c r="B1231" s="28"/>
      <c r="C1231" s="98"/>
      <c r="D1231" s="98"/>
      <c r="E1231" s="98"/>
      <c r="F1231" s="98"/>
      <c r="G1231" s="98"/>
      <c r="H1231" s="98"/>
      <c r="I1231" s="98"/>
      <c r="J1231" s="98"/>
    </row>
    <row r="1232" spans="1:10" ht="12.75">
      <c r="A1232" s="28"/>
      <c r="B1232" s="28"/>
      <c r="C1232" s="98"/>
      <c r="D1232" s="98"/>
      <c r="E1232" s="98"/>
      <c r="F1232" s="98"/>
      <c r="G1232" s="98"/>
      <c r="H1232" s="98"/>
      <c r="I1232" s="98"/>
      <c r="J1232" s="98"/>
    </row>
    <row r="1233" spans="1:10" ht="12.75">
      <c r="A1233" s="28"/>
      <c r="B1233" s="28"/>
      <c r="C1233" s="98"/>
      <c r="D1233" s="98"/>
      <c r="E1233" s="98"/>
      <c r="F1233" s="98"/>
      <c r="G1233" s="98"/>
      <c r="H1233" s="98"/>
      <c r="I1233" s="98"/>
      <c r="J1233" s="98"/>
    </row>
    <row r="1234" spans="1:10" ht="12.75">
      <c r="A1234" s="28"/>
      <c r="B1234" s="28"/>
      <c r="C1234" s="98"/>
      <c r="D1234" s="98"/>
      <c r="E1234" s="98"/>
      <c r="F1234" s="98"/>
      <c r="G1234" s="98"/>
      <c r="H1234" s="98"/>
      <c r="I1234" s="98"/>
      <c r="J1234" s="98"/>
    </row>
    <row r="1235" spans="1:10" ht="12.75">
      <c r="A1235" s="28"/>
      <c r="B1235" s="28"/>
      <c r="C1235" s="98"/>
      <c r="D1235" s="98"/>
      <c r="E1235" s="98"/>
      <c r="F1235" s="98"/>
      <c r="G1235" s="98"/>
      <c r="H1235" s="98"/>
      <c r="I1235" s="98"/>
      <c r="J1235" s="98"/>
    </row>
    <row r="1236" spans="1:10" ht="12.75">
      <c r="A1236" s="28"/>
      <c r="B1236" s="28"/>
      <c r="C1236" s="98"/>
      <c r="D1236" s="98"/>
      <c r="E1236" s="98"/>
      <c r="F1236" s="98"/>
      <c r="G1236" s="98"/>
      <c r="H1236" s="98"/>
      <c r="I1236" s="98"/>
      <c r="J1236" s="98"/>
    </row>
    <row r="1237" spans="1:10" ht="12.75">
      <c r="A1237" s="28"/>
      <c r="B1237" s="28"/>
      <c r="C1237" s="98"/>
      <c r="D1237" s="98"/>
      <c r="E1237" s="98"/>
      <c r="F1237" s="98"/>
      <c r="G1237" s="98"/>
      <c r="H1237" s="98"/>
      <c r="I1237" s="98"/>
      <c r="J1237" s="98"/>
    </row>
    <row r="1238" spans="1:10" ht="12.75">
      <c r="A1238" s="28"/>
      <c r="B1238" s="28"/>
      <c r="C1238" s="98"/>
      <c r="D1238" s="98"/>
      <c r="E1238" s="98"/>
      <c r="F1238" s="98"/>
      <c r="G1238" s="98"/>
      <c r="H1238" s="98"/>
      <c r="I1238" s="98"/>
      <c r="J1238" s="98"/>
    </row>
    <row r="1239" spans="1:10" ht="12.75">
      <c r="A1239" s="28"/>
      <c r="B1239" s="28"/>
      <c r="C1239" s="98"/>
      <c r="D1239" s="98"/>
      <c r="E1239" s="98"/>
      <c r="F1239" s="98"/>
      <c r="G1239" s="98"/>
      <c r="H1239" s="98"/>
      <c r="I1239" s="98"/>
      <c r="J1239" s="98"/>
    </row>
    <row r="1240" spans="1:10" ht="12.75">
      <c r="A1240" s="28"/>
      <c r="B1240" s="28"/>
      <c r="C1240" s="98"/>
      <c r="D1240" s="98"/>
      <c r="E1240" s="98"/>
      <c r="F1240" s="98"/>
      <c r="G1240" s="98"/>
      <c r="H1240" s="98"/>
      <c r="I1240" s="98"/>
      <c r="J1240" s="98"/>
    </row>
    <row r="1241" spans="1:10" ht="12.75">
      <c r="A1241" s="28"/>
      <c r="B1241" s="28"/>
      <c r="C1241" s="98"/>
      <c r="D1241" s="98"/>
      <c r="E1241" s="98"/>
      <c r="F1241" s="98"/>
      <c r="G1241" s="98"/>
      <c r="H1241" s="98"/>
      <c r="I1241" s="98"/>
      <c r="J1241" s="98"/>
    </row>
    <row r="1242" spans="1:10" ht="12.75">
      <c r="A1242" s="28"/>
      <c r="B1242" s="28"/>
      <c r="C1242" s="98"/>
      <c r="D1242" s="98"/>
      <c r="E1242" s="98"/>
      <c r="F1242" s="98"/>
      <c r="G1242" s="98"/>
      <c r="H1242" s="98"/>
      <c r="I1242" s="98"/>
      <c r="J1242" s="98"/>
    </row>
    <row r="1243" spans="1:10" ht="12.75">
      <c r="A1243" s="28"/>
      <c r="B1243" s="28"/>
      <c r="C1243" s="98"/>
      <c r="D1243" s="98"/>
      <c r="E1243" s="98"/>
      <c r="F1243" s="98"/>
      <c r="G1243" s="98"/>
      <c r="H1243" s="98"/>
      <c r="I1243" s="98"/>
      <c r="J1243" s="98"/>
    </row>
    <row r="1244" spans="1:10" ht="12.75">
      <c r="A1244" s="28"/>
      <c r="B1244" s="28"/>
      <c r="C1244" s="98"/>
      <c r="D1244" s="98"/>
      <c r="E1244" s="98"/>
      <c r="F1244" s="98"/>
      <c r="G1244" s="98"/>
      <c r="H1244" s="98"/>
      <c r="I1244" s="98"/>
      <c r="J1244" s="98"/>
    </row>
    <row r="1245" spans="1:10" ht="12.75">
      <c r="A1245" s="28"/>
      <c r="B1245" s="28"/>
      <c r="C1245" s="98"/>
      <c r="D1245" s="98"/>
      <c r="E1245" s="98"/>
      <c r="F1245" s="98"/>
      <c r="G1245" s="98"/>
      <c r="H1245" s="98"/>
      <c r="I1245" s="98"/>
      <c r="J1245" s="98"/>
    </row>
    <row r="1246" spans="1:10" ht="12.75">
      <c r="A1246" s="28"/>
      <c r="B1246" s="28"/>
      <c r="C1246" s="98"/>
      <c r="D1246" s="98"/>
      <c r="E1246" s="98"/>
      <c r="F1246" s="98"/>
      <c r="G1246" s="98"/>
      <c r="H1246" s="98"/>
      <c r="I1246" s="98"/>
      <c r="J1246" s="98"/>
    </row>
    <row r="1247" spans="1:10" ht="12.75">
      <c r="A1247" s="28"/>
      <c r="B1247" s="28"/>
      <c r="C1247" s="98"/>
      <c r="D1247" s="98"/>
      <c r="E1247" s="98"/>
      <c r="F1247" s="98"/>
      <c r="G1247" s="98"/>
      <c r="H1247" s="98"/>
      <c r="I1247" s="98"/>
      <c r="J1247" s="98"/>
    </row>
    <row r="1248" spans="1:10" ht="12.75">
      <c r="A1248" s="28"/>
      <c r="B1248" s="28"/>
      <c r="C1248" s="98"/>
      <c r="D1248" s="98"/>
      <c r="E1248" s="98"/>
      <c r="F1248" s="98"/>
      <c r="G1248" s="98"/>
      <c r="H1248" s="98"/>
      <c r="I1248" s="98"/>
      <c r="J1248" s="98"/>
    </row>
    <row r="1249" spans="1:10" ht="12.75">
      <c r="A1249" s="28"/>
      <c r="B1249" s="28"/>
      <c r="C1249" s="98"/>
      <c r="D1249" s="98"/>
      <c r="E1249" s="98"/>
      <c r="F1249" s="98"/>
      <c r="G1249" s="98"/>
      <c r="H1249" s="98"/>
      <c r="I1249" s="98"/>
      <c r="J1249" s="98"/>
    </row>
    <row r="1250" spans="1:10" ht="12.75">
      <c r="A1250" s="28"/>
      <c r="B1250" s="28"/>
      <c r="C1250" s="98"/>
      <c r="D1250" s="98"/>
      <c r="E1250" s="98"/>
      <c r="F1250" s="98"/>
      <c r="G1250" s="98"/>
      <c r="H1250" s="98"/>
      <c r="I1250" s="98"/>
      <c r="J1250" s="98"/>
    </row>
    <row r="1251" spans="1:10" ht="12.75">
      <c r="A1251" s="28"/>
      <c r="B1251" s="28"/>
      <c r="C1251" s="98"/>
      <c r="D1251" s="98"/>
      <c r="E1251" s="98"/>
      <c r="F1251" s="98"/>
      <c r="G1251" s="98"/>
      <c r="H1251" s="98"/>
      <c r="I1251" s="98"/>
      <c r="J1251" s="98"/>
    </row>
    <row r="1252" spans="1:10" ht="12.75">
      <c r="A1252" s="28"/>
      <c r="B1252" s="28"/>
      <c r="C1252" s="98"/>
      <c r="D1252" s="98"/>
      <c r="E1252" s="98"/>
      <c r="F1252" s="98"/>
      <c r="G1252" s="98"/>
      <c r="H1252" s="98"/>
      <c r="I1252" s="98"/>
      <c r="J1252" s="98"/>
    </row>
    <row r="1253" spans="1:10" ht="12.75">
      <c r="A1253" s="28"/>
      <c r="B1253" s="28"/>
      <c r="C1253" s="98"/>
      <c r="D1253" s="98"/>
      <c r="E1253" s="98"/>
      <c r="F1253" s="98"/>
      <c r="G1253" s="98"/>
      <c r="H1253" s="98"/>
      <c r="I1253" s="98"/>
      <c r="J1253" s="98"/>
    </row>
    <row r="1254" spans="1:10" ht="12.75">
      <c r="A1254" s="28"/>
      <c r="B1254" s="28"/>
      <c r="C1254" s="98"/>
      <c r="D1254" s="98"/>
      <c r="E1254" s="98"/>
      <c r="F1254" s="98"/>
      <c r="G1254" s="98"/>
      <c r="H1254" s="98"/>
      <c r="I1254" s="98"/>
      <c r="J1254" s="98"/>
    </row>
    <row r="1255" spans="1:10" ht="12.75">
      <c r="A1255" s="28"/>
      <c r="B1255" s="28"/>
      <c r="C1255" s="98"/>
      <c r="D1255" s="98"/>
      <c r="E1255" s="98"/>
      <c r="F1255" s="98"/>
      <c r="G1255" s="98"/>
      <c r="H1255" s="98"/>
      <c r="I1255" s="98"/>
      <c r="J1255" s="98"/>
    </row>
    <row r="1256" spans="1:10" ht="12.75">
      <c r="A1256" s="28"/>
      <c r="B1256" s="28"/>
      <c r="C1256" s="98"/>
      <c r="D1256" s="98"/>
      <c r="E1256" s="98"/>
      <c r="F1256" s="98"/>
      <c r="G1256" s="98"/>
      <c r="H1256" s="98"/>
      <c r="I1256" s="98"/>
      <c r="J1256" s="98"/>
    </row>
    <row r="1257" spans="1:10" ht="12.75">
      <c r="A1257" s="28"/>
      <c r="B1257" s="28"/>
      <c r="C1257" s="98"/>
      <c r="D1257" s="98"/>
      <c r="E1257" s="98"/>
      <c r="F1257" s="98"/>
      <c r="G1257" s="98"/>
      <c r="H1257" s="98"/>
      <c r="I1257" s="98"/>
      <c r="J1257" s="98"/>
    </row>
    <row r="1258" spans="1:10" ht="12.75">
      <c r="A1258" s="28"/>
      <c r="B1258" s="28"/>
      <c r="C1258" s="98"/>
      <c r="D1258" s="98"/>
      <c r="E1258" s="98"/>
      <c r="F1258" s="98"/>
      <c r="G1258" s="98"/>
      <c r="H1258" s="98"/>
      <c r="I1258" s="98"/>
      <c r="J1258" s="98"/>
    </row>
    <row r="1259" spans="1:10" ht="12.75">
      <c r="A1259" s="28"/>
      <c r="B1259" s="28"/>
      <c r="C1259" s="98"/>
      <c r="D1259" s="98"/>
      <c r="E1259" s="98"/>
      <c r="F1259" s="98"/>
      <c r="G1259" s="98"/>
      <c r="H1259" s="98"/>
      <c r="I1259" s="98"/>
      <c r="J1259" s="98"/>
    </row>
    <row r="1260" spans="1:10" ht="12.75">
      <c r="A1260" s="28"/>
      <c r="B1260" s="28"/>
      <c r="C1260" s="98"/>
      <c r="D1260" s="98"/>
      <c r="E1260" s="98"/>
      <c r="F1260" s="98"/>
      <c r="G1260" s="98"/>
      <c r="H1260" s="98"/>
      <c r="I1260" s="98"/>
      <c r="J1260" s="98"/>
    </row>
    <row r="1261" spans="1:10" ht="12.75">
      <c r="A1261" s="28"/>
      <c r="B1261" s="28"/>
      <c r="C1261" s="98"/>
      <c r="D1261" s="98"/>
      <c r="E1261" s="98"/>
      <c r="F1261" s="98"/>
      <c r="G1261" s="98"/>
      <c r="H1261" s="98"/>
      <c r="I1261" s="98"/>
      <c r="J1261" s="98"/>
    </row>
    <row r="1262" spans="1:10" ht="12.75">
      <c r="A1262" s="28"/>
      <c r="B1262" s="28"/>
      <c r="C1262" s="98"/>
      <c r="D1262" s="98"/>
      <c r="E1262" s="98"/>
      <c r="F1262" s="98"/>
      <c r="G1262" s="98"/>
      <c r="H1262" s="98"/>
      <c r="I1262" s="98"/>
      <c r="J1262" s="98"/>
    </row>
    <row r="1263" spans="1:10" ht="12.75">
      <c r="A1263" s="28"/>
      <c r="B1263" s="28"/>
      <c r="C1263" s="98"/>
      <c r="D1263" s="98"/>
      <c r="E1263" s="98"/>
      <c r="F1263" s="98"/>
      <c r="G1263" s="98"/>
      <c r="H1263" s="98"/>
      <c r="I1263" s="98"/>
      <c r="J1263" s="98"/>
    </row>
    <row r="1264" spans="1:10" ht="12.75">
      <c r="A1264" s="28"/>
      <c r="B1264" s="28"/>
      <c r="C1264" s="98"/>
      <c r="D1264" s="98"/>
      <c r="E1264" s="98"/>
      <c r="F1264" s="98"/>
      <c r="G1264" s="98"/>
      <c r="H1264" s="98"/>
      <c r="I1264" s="98"/>
      <c r="J1264" s="98"/>
    </row>
    <row r="1265" spans="1:10" ht="12.75">
      <c r="A1265" s="28"/>
      <c r="B1265" s="28"/>
      <c r="C1265" s="98"/>
      <c r="D1265" s="98"/>
      <c r="E1265" s="98"/>
      <c r="F1265" s="98"/>
      <c r="G1265" s="98"/>
      <c r="H1265" s="98"/>
      <c r="I1265" s="98"/>
      <c r="J1265" s="98"/>
    </row>
    <row r="1266" spans="1:10" ht="12.75">
      <c r="A1266" s="28"/>
      <c r="B1266" s="28"/>
      <c r="C1266" s="98"/>
      <c r="D1266" s="98"/>
      <c r="E1266" s="98"/>
      <c r="F1266" s="98"/>
      <c r="G1266" s="98"/>
      <c r="H1266" s="98"/>
      <c r="I1266" s="98"/>
      <c r="J1266" s="98"/>
    </row>
    <row r="1267" spans="1:10" ht="12.75">
      <c r="A1267" s="28"/>
      <c r="B1267" s="28"/>
      <c r="C1267" s="98"/>
      <c r="D1267" s="98"/>
      <c r="E1267" s="98"/>
      <c r="F1267" s="98"/>
      <c r="G1267" s="98"/>
      <c r="H1267" s="98"/>
      <c r="I1267" s="98"/>
      <c r="J1267" s="98"/>
    </row>
    <row r="1268" spans="1:10" ht="12.75">
      <c r="A1268" s="28"/>
      <c r="B1268" s="28"/>
      <c r="C1268" s="98"/>
      <c r="D1268" s="98"/>
      <c r="E1268" s="98"/>
      <c r="F1268" s="98"/>
      <c r="G1268" s="98"/>
      <c r="H1268" s="98"/>
      <c r="I1268" s="98"/>
      <c r="J1268" s="98"/>
    </row>
    <row r="1269" spans="1:10" ht="12.75">
      <c r="A1269" s="28"/>
      <c r="B1269" s="28"/>
      <c r="C1269" s="98"/>
      <c r="D1269" s="98"/>
      <c r="E1269" s="98"/>
      <c r="F1269" s="98"/>
      <c r="G1269" s="98"/>
      <c r="H1269" s="98"/>
      <c r="I1269" s="98"/>
      <c r="J1269" s="98"/>
    </row>
    <row r="1270" spans="1:10" ht="12.75">
      <c r="A1270" s="28"/>
      <c r="B1270" s="28"/>
      <c r="C1270" s="98"/>
      <c r="D1270" s="98"/>
      <c r="E1270" s="98"/>
      <c r="F1270" s="98"/>
      <c r="G1270" s="98"/>
      <c r="H1270" s="98"/>
      <c r="I1270" s="98"/>
      <c r="J1270" s="98"/>
    </row>
    <row r="1271" spans="1:10" ht="12.75">
      <c r="A1271" s="28"/>
      <c r="B1271" s="28"/>
      <c r="C1271" s="98"/>
      <c r="D1271" s="98"/>
      <c r="E1271" s="98"/>
      <c r="F1271" s="98"/>
      <c r="G1271" s="98"/>
      <c r="H1271" s="98"/>
      <c r="I1271" s="98"/>
      <c r="J1271" s="98"/>
    </row>
    <row r="1272" spans="1:10" ht="12.75">
      <c r="A1272" s="28"/>
      <c r="B1272" s="28"/>
      <c r="C1272" s="98"/>
      <c r="D1272" s="98"/>
      <c r="E1272" s="98"/>
      <c r="F1272" s="98"/>
      <c r="G1272" s="98"/>
      <c r="H1272" s="98"/>
      <c r="I1272" s="98"/>
      <c r="J1272" s="98"/>
    </row>
    <row r="1273" spans="1:10" ht="12.75">
      <c r="A1273" s="28"/>
      <c r="B1273" s="28"/>
      <c r="C1273" s="98"/>
      <c r="D1273" s="98"/>
      <c r="E1273" s="98"/>
      <c r="F1273" s="98"/>
      <c r="G1273" s="98"/>
      <c r="H1273" s="98"/>
      <c r="I1273" s="98"/>
      <c r="J1273" s="98"/>
    </row>
    <row r="1274" spans="1:10" ht="12.75">
      <c r="A1274" s="28"/>
      <c r="B1274" s="28"/>
      <c r="C1274" s="98"/>
      <c r="D1274" s="98"/>
      <c r="E1274" s="98"/>
      <c r="F1274" s="98"/>
      <c r="G1274" s="98"/>
      <c r="H1274" s="98"/>
      <c r="I1274" s="98"/>
      <c r="J1274" s="98"/>
    </row>
    <row r="1275" spans="1:10" ht="12.75">
      <c r="A1275" s="28"/>
      <c r="B1275" s="28"/>
      <c r="C1275" s="98"/>
      <c r="D1275" s="98"/>
      <c r="E1275" s="98"/>
      <c r="F1275" s="98"/>
      <c r="G1275" s="98"/>
      <c r="H1275" s="98"/>
      <c r="I1275" s="98"/>
      <c r="J1275" s="98"/>
    </row>
    <row r="1276" spans="1:10" ht="12.75">
      <c r="A1276" s="28"/>
      <c r="B1276" s="28"/>
      <c r="C1276" s="98"/>
      <c r="D1276" s="98"/>
      <c r="E1276" s="98"/>
      <c r="F1276" s="98"/>
      <c r="G1276" s="98"/>
      <c r="H1276" s="98"/>
      <c r="I1276" s="98"/>
      <c r="J1276" s="98"/>
    </row>
    <row r="1277" spans="1:10" ht="12.75">
      <c r="A1277" s="28"/>
      <c r="B1277" s="28"/>
      <c r="C1277" s="98"/>
      <c r="D1277" s="98"/>
      <c r="E1277" s="98"/>
      <c r="F1277" s="98"/>
      <c r="G1277" s="98"/>
      <c r="H1277" s="98"/>
      <c r="I1277" s="98"/>
      <c r="J1277" s="98"/>
    </row>
    <row r="1278" spans="1:10" ht="12.75">
      <c r="A1278" s="28"/>
      <c r="B1278" s="28"/>
      <c r="C1278" s="98"/>
      <c r="D1278" s="98"/>
      <c r="E1278" s="98"/>
      <c r="F1278" s="98"/>
      <c r="G1278" s="98"/>
      <c r="H1278" s="98"/>
      <c r="I1278" s="98"/>
      <c r="J1278" s="98"/>
    </row>
    <row r="1279" spans="1:10" ht="12.75">
      <c r="A1279" s="28"/>
      <c r="B1279" s="28"/>
      <c r="C1279" s="98"/>
      <c r="D1279" s="98"/>
      <c r="E1279" s="98"/>
      <c r="F1279" s="98"/>
      <c r="G1279" s="98"/>
      <c r="H1279" s="98"/>
      <c r="I1279" s="98"/>
      <c r="J1279" s="98"/>
    </row>
    <row r="1280" spans="1:10" ht="12.75">
      <c r="A1280" s="28"/>
      <c r="B1280" s="28"/>
      <c r="C1280" s="98"/>
      <c r="D1280" s="98"/>
      <c r="E1280" s="98"/>
      <c r="F1280" s="98"/>
      <c r="G1280" s="98"/>
      <c r="H1280" s="98"/>
      <c r="I1280" s="98"/>
      <c r="J1280" s="98"/>
    </row>
    <row r="1281" spans="1:10" ht="12.75">
      <c r="A1281" s="28"/>
      <c r="B1281" s="28"/>
      <c r="C1281" s="98"/>
      <c r="D1281" s="98"/>
      <c r="E1281" s="98"/>
      <c r="F1281" s="98"/>
      <c r="G1281" s="98"/>
      <c r="H1281" s="98"/>
      <c r="I1281" s="98"/>
      <c r="J1281" s="98"/>
    </row>
    <row r="1282" spans="1:10" ht="12.75">
      <c r="A1282" s="28"/>
      <c r="B1282" s="28"/>
      <c r="C1282" s="98"/>
      <c r="D1282" s="98"/>
      <c r="E1282" s="98"/>
      <c r="F1282" s="98"/>
      <c r="G1282" s="98"/>
      <c r="H1282" s="98"/>
      <c r="I1282" s="98"/>
      <c r="J1282" s="98"/>
    </row>
    <row r="1283" spans="1:10" ht="12.75">
      <c r="A1283" s="28"/>
      <c r="B1283" s="28"/>
      <c r="C1283" s="98"/>
      <c r="D1283" s="98"/>
      <c r="E1283" s="98"/>
      <c r="F1283" s="98"/>
      <c r="G1283" s="98"/>
      <c r="H1283" s="98"/>
      <c r="I1283" s="98"/>
      <c r="J1283" s="98"/>
    </row>
    <row r="1284" spans="1:10" ht="12.75">
      <c r="A1284" s="28"/>
      <c r="B1284" s="28"/>
      <c r="C1284" s="98"/>
      <c r="D1284" s="98"/>
      <c r="E1284" s="98"/>
      <c r="F1284" s="98"/>
      <c r="G1284" s="98"/>
      <c r="H1284" s="98"/>
      <c r="I1284" s="98"/>
      <c r="J1284" s="98"/>
    </row>
    <row r="1285" spans="1:10" ht="12.75">
      <c r="A1285" s="28"/>
      <c r="B1285" s="28"/>
      <c r="C1285" s="98"/>
      <c r="D1285" s="98"/>
      <c r="E1285" s="98"/>
      <c r="F1285" s="98"/>
      <c r="G1285" s="98"/>
      <c r="H1285" s="98"/>
      <c r="I1285" s="98"/>
      <c r="J1285" s="98"/>
    </row>
    <row r="1286" spans="1:10" ht="12.75">
      <c r="A1286" s="28"/>
      <c r="B1286" s="28"/>
      <c r="C1286" s="98"/>
      <c r="D1286" s="98"/>
      <c r="E1286" s="98"/>
      <c r="F1286" s="98"/>
      <c r="G1286" s="98"/>
      <c r="H1286" s="98"/>
      <c r="I1286" s="98"/>
      <c r="J1286" s="98"/>
    </row>
    <row r="1287" spans="1:10" ht="12.75">
      <c r="A1287" s="28"/>
      <c r="B1287" s="28"/>
      <c r="C1287" s="98"/>
      <c r="D1287" s="98"/>
      <c r="E1287" s="98"/>
      <c r="F1287" s="98"/>
      <c r="G1287" s="98"/>
      <c r="H1287" s="98"/>
      <c r="I1287" s="98"/>
      <c r="J1287" s="98"/>
    </row>
    <row r="1288" spans="1:10" ht="12.75">
      <c r="A1288" s="28"/>
      <c r="B1288" s="28"/>
      <c r="C1288" s="98"/>
      <c r="D1288" s="98"/>
      <c r="E1288" s="98"/>
      <c r="F1288" s="98"/>
      <c r="G1288" s="98"/>
      <c r="H1288" s="98"/>
      <c r="I1288" s="98"/>
      <c r="J1288" s="98"/>
    </row>
    <row r="1289" spans="1:10" ht="12.75">
      <c r="A1289" s="28"/>
      <c r="B1289" s="28"/>
      <c r="C1289" s="98"/>
      <c r="D1289" s="98"/>
      <c r="E1289" s="98"/>
      <c r="F1289" s="98"/>
      <c r="G1289" s="98"/>
      <c r="H1289" s="98"/>
      <c r="I1289" s="98"/>
      <c r="J1289" s="98"/>
    </row>
    <row r="1290" spans="1:10" ht="12.75">
      <c r="A1290" s="28"/>
      <c r="B1290" s="28"/>
      <c r="C1290" s="98"/>
      <c r="D1290" s="98"/>
      <c r="E1290" s="98"/>
      <c r="F1290" s="98"/>
      <c r="G1290" s="98"/>
      <c r="H1290" s="98"/>
      <c r="I1290" s="98"/>
      <c r="J1290" s="98"/>
    </row>
    <row r="1291" spans="1:10" ht="12.75">
      <c r="A1291" s="28"/>
      <c r="B1291" s="28"/>
      <c r="C1291" s="98"/>
      <c r="D1291" s="98"/>
      <c r="E1291" s="98"/>
      <c r="F1291" s="98"/>
      <c r="G1291" s="98"/>
      <c r="H1291" s="98"/>
      <c r="I1291" s="98"/>
      <c r="J1291" s="98"/>
    </row>
    <row r="1292" spans="1:10" ht="12.75">
      <c r="A1292" s="28"/>
      <c r="B1292" s="28"/>
      <c r="C1292" s="98"/>
      <c r="D1292" s="98"/>
      <c r="E1292" s="98"/>
      <c r="F1292" s="98"/>
      <c r="G1292" s="98"/>
      <c r="H1292" s="98"/>
      <c r="I1292" s="98"/>
      <c r="J1292" s="98"/>
    </row>
    <row r="1293" spans="1:10" ht="12.75">
      <c r="A1293" s="28"/>
      <c r="B1293" s="28"/>
      <c r="C1293" s="98"/>
      <c r="D1293" s="98"/>
      <c r="E1293" s="98"/>
      <c r="F1293" s="98"/>
      <c r="G1293" s="98"/>
      <c r="H1293" s="98"/>
      <c r="I1293" s="98"/>
      <c r="J1293" s="98"/>
    </row>
    <row r="1294" spans="1:10" ht="12.75">
      <c r="A1294" s="28"/>
      <c r="B1294" s="28"/>
      <c r="C1294" s="98"/>
      <c r="D1294" s="98"/>
      <c r="E1294" s="98"/>
      <c r="F1294" s="98"/>
      <c r="G1294" s="98"/>
      <c r="H1294" s="98"/>
      <c r="I1294" s="98"/>
      <c r="J1294" s="98"/>
    </row>
    <row r="1295" spans="1:10" ht="12.75">
      <c r="A1295" s="28"/>
      <c r="B1295" s="28"/>
      <c r="C1295" s="98"/>
      <c r="D1295" s="98"/>
      <c r="E1295" s="98"/>
      <c r="F1295" s="98"/>
      <c r="G1295" s="98"/>
      <c r="H1295" s="98"/>
      <c r="I1295" s="98"/>
      <c r="J1295" s="98"/>
    </row>
    <row r="1296" spans="1:10" ht="12.75">
      <c r="A1296" s="28"/>
      <c r="B1296" s="28"/>
      <c r="C1296" s="98"/>
      <c r="D1296" s="98"/>
      <c r="E1296" s="98"/>
      <c r="F1296" s="98"/>
      <c r="G1296" s="98"/>
      <c r="H1296" s="98"/>
      <c r="I1296" s="98"/>
      <c r="J1296" s="98"/>
    </row>
    <row r="1297" spans="1:10" ht="12.75">
      <c r="A1297" s="28"/>
      <c r="B1297" s="28"/>
      <c r="C1297" s="98"/>
      <c r="D1297" s="98"/>
      <c r="E1297" s="98"/>
      <c r="F1297" s="98"/>
      <c r="G1297" s="98"/>
      <c r="H1297" s="98"/>
      <c r="I1297" s="98"/>
      <c r="J1297" s="98"/>
    </row>
    <row r="1298" spans="1:10" ht="12.75">
      <c r="A1298" s="28"/>
      <c r="B1298" s="28"/>
      <c r="C1298" s="98"/>
      <c r="D1298" s="98"/>
      <c r="E1298" s="98"/>
      <c r="F1298" s="98"/>
      <c r="G1298" s="98"/>
      <c r="H1298" s="98"/>
      <c r="I1298" s="98"/>
      <c r="J1298" s="98"/>
    </row>
    <row r="1299" spans="1:10" ht="12.75">
      <c r="A1299" s="28"/>
      <c r="B1299" s="28"/>
      <c r="C1299" s="98"/>
      <c r="D1299" s="98"/>
      <c r="E1299" s="98"/>
      <c r="F1299" s="98"/>
      <c r="G1299" s="98"/>
      <c r="H1299" s="98"/>
      <c r="I1299" s="98"/>
      <c r="J1299" s="98"/>
    </row>
    <row r="1300" spans="1:10" ht="12.75">
      <c r="A1300" s="28"/>
      <c r="B1300" s="28"/>
      <c r="C1300" s="98"/>
      <c r="D1300" s="98"/>
      <c r="E1300" s="98"/>
      <c r="F1300" s="98"/>
      <c r="G1300" s="98"/>
      <c r="H1300" s="98"/>
      <c r="I1300" s="98"/>
      <c r="J1300" s="98"/>
    </row>
    <row r="1301" spans="1:10" ht="12.75">
      <c r="A1301" s="28"/>
      <c r="B1301" s="28"/>
      <c r="C1301" s="98"/>
      <c r="D1301" s="98"/>
      <c r="E1301" s="98"/>
      <c r="F1301" s="98"/>
      <c r="G1301" s="98"/>
      <c r="H1301" s="98"/>
      <c r="I1301" s="98"/>
      <c r="J1301" s="98"/>
    </row>
    <row r="1302" spans="1:10" ht="12.75">
      <c r="A1302" s="28"/>
      <c r="B1302" s="28"/>
      <c r="C1302" s="98"/>
      <c r="D1302" s="98"/>
      <c r="E1302" s="98"/>
      <c r="F1302" s="98"/>
      <c r="G1302" s="98"/>
      <c r="H1302" s="98"/>
      <c r="I1302" s="98"/>
      <c r="J1302" s="98"/>
    </row>
    <row r="1303" spans="1:10" ht="12.75">
      <c r="A1303" s="28"/>
      <c r="B1303" s="28"/>
      <c r="C1303" s="98"/>
      <c r="D1303" s="98"/>
      <c r="E1303" s="98"/>
      <c r="F1303" s="98"/>
      <c r="G1303" s="98"/>
      <c r="H1303" s="98"/>
      <c r="I1303" s="98"/>
      <c r="J1303" s="98"/>
    </row>
    <row r="1304" spans="1:10" ht="12.75">
      <c r="A1304" s="28"/>
      <c r="B1304" s="28"/>
      <c r="C1304" s="98"/>
      <c r="D1304" s="98"/>
      <c r="E1304" s="98"/>
      <c r="F1304" s="98"/>
      <c r="G1304" s="98"/>
      <c r="H1304" s="98"/>
      <c r="I1304" s="98"/>
      <c r="J1304" s="98"/>
    </row>
    <row r="1305" spans="1:10" ht="12.75">
      <c r="A1305" s="28"/>
      <c r="B1305" s="28"/>
      <c r="C1305" s="98"/>
      <c r="D1305" s="98"/>
      <c r="E1305" s="98"/>
      <c r="F1305" s="98"/>
      <c r="G1305" s="98"/>
      <c r="H1305" s="98"/>
      <c r="I1305" s="98"/>
      <c r="J1305" s="98"/>
    </row>
    <row r="1306" spans="1:10" ht="12.75">
      <c r="A1306" s="28"/>
      <c r="B1306" s="28"/>
      <c r="C1306" s="98"/>
      <c r="D1306" s="98"/>
      <c r="E1306" s="98"/>
      <c r="F1306" s="98"/>
      <c r="G1306" s="98"/>
      <c r="H1306" s="98"/>
      <c r="I1306" s="98"/>
      <c r="J1306" s="98"/>
    </row>
    <row r="1307" spans="1:10" ht="12.75">
      <c r="A1307" s="28"/>
      <c r="B1307" s="28"/>
      <c r="C1307" s="98"/>
      <c r="D1307" s="98"/>
      <c r="E1307" s="98"/>
      <c r="F1307" s="98"/>
      <c r="G1307" s="98"/>
      <c r="H1307" s="98"/>
      <c r="I1307" s="98"/>
      <c r="J1307" s="98"/>
    </row>
    <row r="1308" spans="1:10" ht="12.75">
      <c r="A1308" s="28"/>
      <c r="B1308" s="28"/>
      <c r="C1308" s="98"/>
      <c r="D1308" s="98"/>
      <c r="E1308" s="98"/>
      <c r="F1308" s="98"/>
      <c r="G1308" s="98"/>
      <c r="H1308" s="98"/>
      <c r="I1308" s="98"/>
      <c r="J1308" s="98"/>
    </row>
    <row r="1309" spans="1:10" ht="12.75">
      <c r="A1309" s="28"/>
      <c r="B1309" s="28"/>
      <c r="C1309" s="98"/>
      <c r="D1309" s="98"/>
      <c r="E1309" s="98"/>
      <c r="F1309" s="98"/>
      <c r="G1309" s="98"/>
      <c r="H1309" s="98"/>
      <c r="I1309" s="98"/>
      <c r="J1309" s="98"/>
    </row>
    <row r="1310" spans="1:10" ht="12.75">
      <c r="A1310" s="28"/>
      <c r="B1310" s="28"/>
      <c r="C1310" s="98"/>
      <c r="D1310" s="98"/>
      <c r="E1310" s="98"/>
      <c r="F1310" s="98"/>
      <c r="G1310" s="98"/>
      <c r="H1310" s="98"/>
      <c r="I1310" s="98"/>
      <c r="J1310" s="98"/>
    </row>
    <row r="1311" spans="1:10" ht="12.75">
      <c r="A1311" s="28"/>
      <c r="B1311" s="28"/>
      <c r="C1311" s="98"/>
      <c r="D1311" s="98"/>
      <c r="E1311" s="98"/>
      <c r="F1311" s="98"/>
      <c r="G1311" s="98"/>
      <c r="H1311" s="98"/>
      <c r="I1311" s="98"/>
      <c r="J1311" s="98"/>
    </row>
    <row r="1312" spans="1:10" ht="12.75">
      <c r="A1312" s="28"/>
      <c r="B1312" s="28"/>
      <c r="C1312" s="98"/>
      <c r="D1312" s="98"/>
      <c r="E1312" s="98"/>
      <c r="F1312" s="98"/>
      <c r="G1312" s="98"/>
      <c r="H1312" s="98"/>
      <c r="I1312" s="98"/>
      <c r="J1312" s="98"/>
    </row>
    <row r="1313" spans="1:10" ht="12.75">
      <c r="A1313" s="28"/>
      <c r="B1313" s="28"/>
      <c r="C1313" s="98"/>
      <c r="D1313" s="98"/>
      <c r="E1313" s="98"/>
      <c r="F1313" s="98"/>
      <c r="G1313" s="98"/>
      <c r="H1313" s="98"/>
      <c r="I1313" s="98"/>
      <c r="J1313" s="98"/>
    </row>
    <row r="1314" spans="1:10" ht="12.75">
      <c r="A1314" s="28"/>
      <c r="B1314" s="28"/>
      <c r="C1314" s="98"/>
      <c r="D1314" s="98"/>
      <c r="E1314" s="98"/>
      <c r="F1314" s="98"/>
      <c r="G1314" s="98"/>
      <c r="H1314" s="98"/>
      <c r="I1314" s="98"/>
      <c r="J1314" s="98"/>
    </row>
    <row r="1315" spans="1:10" ht="12.75">
      <c r="A1315" s="28"/>
      <c r="B1315" s="28"/>
      <c r="C1315" s="98"/>
      <c r="D1315" s="98"/>
      <c r="E1315" s="98"/>
      <c r="F1315" s="98"/>
      <c r="G1315" s="98"/>
      <c r="H1315" s="98"/>
      <c r="I1315" s="98"/>
      <c r="J1315" s="98"/>
    </row>
    <row r="1316" spans="1:10" ht="12.75">
      <c r="A1316" s="28"/>
      <c r="B1316" s="28"/>
      <c r="C1316" s="98"/>
      <c r="D1316" s="98"/>
      <c r="E1316" s="98"/>
      <c r="F1316" s="98"/>
      <c r="G1316" s="98"/>
      <c r="H1316" s="98"/>
      <c r="I1316" s="98"/>
      <c r="J1316" s="98"/>
    </row>
    <row r="1317" spans="1:10" ht="12.75">
      <c r="A1317" s="28"/>
      <c r="B1317" s="28"/>
      <c r="C1317" s="98"/>
      <c r="D1317" s="98"/>
      <c r="E1317" s="98"/>
      <c r="F1317" s="98"/>
      <c r="G1317" s="98"/>
      <c r="H1317" s="98"/>
      <c r="I1317" s="98"/>
      <c r="J1317" s="98"/>
    </row>
    <row r="1318" spans="1:10" ht="12.75">
      <c r="A1318" s="28"/>
      <c r="B1318" s="28"/>
      <c r="C1318" s="98"/>
      <c r="D1318" s="98"/>
      <c r="E1318" s="98"/>
      <c r="F1318" s="98"/>
      <c r="G1318" s="98"/>
      <c r="H1318" s="98"/>
      <c r="I1318" s="98"/>
      <c r="J1318" s="98"/>
    </row>
    <row r="1319" spans="1:10" ht="12.75">
      <c r="A1319" s="28"/>
      <c r="B1319" s="28"/>
      <c r="C1319" s="98"/>
      <c r="D1319" s="98"/>
      <c r="E1319" s="98"/>
      <c r="F1319" s="98"/>
      <c r="G1319" s="98"/>
      <c r="H1319" s="98"/>
      <c r="I1319" s="98"/>
      <c r="J1319" s="98"/>
    </row>
    <row r="1320" spans="1:10" ht="12.75">
      <c r="A1320" s="28"/>
      <c r="B1320" s="28"/>
      <c r="C1320" s="98"/>
      <c r="D1320" s="98"/>
      <c r="E1320" s="98"/>
      <c r="F1320" s="98"/>
      <c r="G1320" s="98"/>
      <c r="H1320" s="98"/>
      <c r="I1320" s="98"/>
      <c r="J1320" s="98"/>
    </row>
    <row r="1321" spans="1:10" ht="12.75">
      <c r="A1321" s="28"/>
      <c r="B1321" s="28"/>
      <c r="C1321" s="98"/>
      <c r="D1321" s="98"/>
      <c r="E1321" s="98"/>
      <c r="F1321" s="98"/>
      <c r="G1321" s="98"/>
      <c r="H1321" s="98"/>
      <c r="I1321" s="98"/>
      <c r="J1321" s="98"/>
    </row>
    <row r="1322" spans="1:10" ht="12.75">
      <c r="A1322" s="28"/>
      <c r="B1322" s="28"/>
      <c r="C1322" s="98"/>
      <c r="D1322" s="98"/>
      <c r="E1322" s="98"/>
      <c r="F1322" s="98"/>
      <c r="G1322" s="98"/>
      <c r="H1322" s="98"/>
      <c r="I1322" s="98"/>
      <c r="J1322" s="98"/>
    </row>
    <row r="1323" spans="1:10" ht="12.75">
      <c r="A1323" s="28"/>
      <c r="B1323" s="28"/>
      <c r="C1323" s="98"/>
      <c r="D1323" s="98"/>
      <c r="E1323" s="98"/>
      <c r="F1323" s="98"/>
      <c r="G1323" s="98"/>
      <c r="H1323" s="98"/>
      <c r="I1323" s="98"/>
      <c r="J1323" s="98"/>
    </row>
    <row r="1324" spans="1:10" ht="12.75">
      <c r="A1324" s="28"/>
      <c r="B1324" s="28"/>
      <c r="C1324" s="98"/>
      <c r="D1324" s="98"/>
      <c r="E1324" s="98"/>
      <c r="F1324" s="98"/>
      <c r="G1324" s="98"/>
      <c r="H1324" s="98"/>
      <c r="I1324" s="98"/>
      <c r="J1324" s="98"/>
    </row>
    <row r="1325" spans="1:10" ht="12.75">
      <c r="A1325" s="28"/>
      <c r="B1325" s="28"/>
      <c r="C1325" s="98"/>
      <c r="D1325" s="98"/>
      <c r="E1325" s="98"/>
      <c r="F1325" s="98"/>
      <c r="G1325" s="98"/>
      <c r="H1325" s="98"/>
      <c r="I1325" s="98"/>
      <c r="J1325" s="98"/>
    </row>
    <row r="1326" spans="1:10" ht="12.75">
      <c r="A1326" s="28"/>
      <c r="B1326" s="28"/>
      <c r="C1326" s="98"/>
      <c r="D1326" s="98"/>
      <c r="E1326" s="98"/>
      <c r="F1326" s="98"/>
      <c r="G1326" s="98"/>
      <c r="H1326" s="98"/>
      <c r="I1326" s="98"/>
      <c r="J1326" s="98"/>
    </row>
    <row r="1327" spans="1:10" ht="12.75">
      <c r="A1327" s="28"/>
      <c r="B1327" s="28"/>
      <c r="C1327" s="98"/>
      <c r="D1327" s="98"/>
      <c r="E1327" s="98"/>
      <c r="F1327" s="98"/>
      <c r="G1327" s="98"/>
      <c r="H1327" s="98"/>
      <c r="I1327" s="98"/>
      <c r="J1327" s="98"/>
    </row>
    <row r="1328" spans="1:10" ht="12.75">
      <c r="A1328" s="28"/>
      <c r="B1328" s="28"/>
      <c r="C1328" s="98"/>
      <c r="D1328" s="98"/>
      <c r="E1328" s="98"/>
      <c r="F1328" s="98"/>
      <c r="G1328" s="98"/>
      <c r="H1328" s="98"/>
      <c r="I1328" s="98"/>
      <c r="J1328" s="98"/>
    </row>
    <row r="1329" spans="1:10" ht="12.75">
      <c r="A1329" s="28"/>
      <c r="B1329" s="28"/>
      <c r="C1329" s="98"/>
      <c r="D1329" s="98"/>
      <c r="E1329" s="98"/>
      <c r="F1329" s="98"/>
      <c r="G1329" s="98"/>
      <c r="H1329" s="98"/>
      <c r="I1329" s="98"/>
      <c r="J1329" s="98"/>
    </row>
    <row r="1330" spans="1:10" ht="12.75">
      <c r="A1330" s="28"/>
      <c r="B1330" s="28"/>
      <c r="C1330" s="98"/>
      <c r="D1330" s="98"/>
      <c r="E1330" s="98"/>
      <c r="F1330" s="98"/>
      <c r="G1330" s="98"/>
      <c r="H1330" s="98"/>
      <c r="I1330" s="98"/>
      <c r="J1330" s="98"/>
    </row>
    <row r="1331" spans="1:10" ht="12.75">
      <c r="A1331" s="28"/>
      <c r="B1331" s="28"/>
      <c r="C1331" s="98"/>
      <c r="D1331" s="98"/>
      <c r="E1331" s="98"/>
      <c r="F1331" s="98"/>
      <c r="G1331" s="98"/>
      <c r="H1331" s="98"/>
      <c r="I1331" s="98"/>
      <c r="J1331" s="98"/>
    </row>
    <row r="1332" spans="1:10" ht="12.75">
      <c r="A1332" s="28"/>
      <c r="B1332" s="28"/>
      <c r="C1332" s="98"/>
      <c r="D1332" s="98"/>
      <c r="E1332" s="98"/>
      <c r="F1332" s="98"/>
      <c r="G1332" s="98"/>
      <c r="H1332" s="98"/>
      <c r="I1332" s="98"/>
      <c r="J1332" s="98"/>
    </row>
    <row r="1333" spans="1:10" ht="12.75">
      <c r="A1333" s="28"/>
      <c r="B1333" s="28"/>
      <c r="C1333" s="98"/>
      <c r="D1333" s="98"/>
      <c r="E1333" s="98"/>
      <c r="F1333" s="98"/>
      <c r="G1333" s="98"/>
      <c r="H1333" s="98"/>
      <c r="I1333" s="98"/>
      <c r="J1333" s="98"/>
    </row>
    <row r="1334" spans="1:10" ht="12.75">
      <c r="A1334" s="28"/>
      <c r="B1334" s="28"/>
      <c r="C1334" s="98"/>
      <c r="D1334" s="98"/>
      <c r="E1334" s="98"/>
      <c r="F1334" s="98"/>
      <c r="G1334" s="98"/>
      <c r="H1334" s="98"/>
      <c r="I1334" s="98"/>
      <c r="J1334" s="98"/>
    </row>
    <row r="1335" spans="1:10" ht="12.75">
      <c r="A1335" s="28"/>
      <c r="B1335" s="28"/>
      <c r="C1335" s="98"/>
      <c r="D1335" s="98"/>
      <c r="E1335" s="98"/>
      <c r="F1335" s="98"/>
      <c r="G1335" s="98"/>
      <c r="H1335" s="98"/>
      <c r="I1335" s="98"/>
      <c r="J1335" s="98"/>
    </row>
    <row r="1336" spans="1:10" ht="12.75">
      <c r="A1336" s="28"/>
      <c r="B1336" s="28"/>
      <c r="C1336" s="98"/>
      <c r="D1336" s="98"/>
      <c r="E1336" s="98"/>
      <c r="F1336" s="98"/>
      <c r="G1336" s="98"/>
      <c r="H1336" s="98"/>
      <c r="I1336" s="98"/>
      <c r="J1336" s="98"/>
    </row>
    <row r="1337" spans="1:10" ht="12.75">
      <c r="A1337" s="28"/>
      <c r="B1337" s="28"/>
      <c r="C1337" s="98"/>
      <c r="D1337" s="98"/>
      <c r="E1337" s="98"/>
      <c r="F1337" s="98"/>
      <c r="G1337" s="98"/>
      <c r="H1337" s="98"/>
      <c r="I1337" s="98"/>
      <c r="J1337" s="98"/>
    </row>
    <row r="1338" spans="1:10" ht="12.75">
      <c r="A1338" s="28"/>
      <c r="B1338" s="28"/>
      <c r="C1338" s="98"/>
      <c r="D1338" s="98"/>
      <c r="E1338" s="98"/>
      <c r="F1338" s="98"/>
      <c r="G1338" s="98"/>
      <c r="H1338" s="98"/>
      <c r="I1338" s="98"/>
      <c r="J1338" s="98"/>
    </row>
    <row r="1339" spans="1:10" ht="12.75">
      <c r="A1339" s="28"/>
      <c r="B1339" s="28"/>
      <c r="C1339" s="98"/>
      <c r="D1339" s="98"/>
      <c r="E1339" s="98"/>
      <c r="F1339" s="98"/>
      <c r="G1339" s="98"/>
      <c r="H1339" s="98"/>
      <c r="I1339" s="98"/>
      <c r="J1339" s="98"/>
    </row>
    <row r="1340" spans="1:10" ht="12.75">
      <c r="A1340" s="28"/>
      <c r="B1340" s="28"/>
      <c r="C1340" s="98"/>
      <c r="D1340" s="98"/>
      <c r="E1340" s="98"/>
      <c r="F1340" s="98"/>
      <c r="G1340" s="98"/>
      <c r="H1340" s="98"/>
      <c r="I1340" s="98"/>
      <c r="J1340" s="98"/>
    </row>
    <row r="1341" spans="1:10" ht="12.75">
      <c r="A1341" s="28"/>
      <c r="B1341" s="28"/>
      <c r="C1341" s="98"/>
      <c r="D1341" s="98"/>
      <c r="E1341" s="98"/>
      <c r="F1341" s="98"/>
      <c r="G1341" s="98"/>
      <c r="H1341" s="98"/>
      <c r="I1341" s="98"/>
      <c r="J1341" s="98"/>
    </row>
    <row r="1342" spans="1:10" ht="12.75">
      <c r="A1342" s="28"/>
      <c r="B1342" s="28"/>
      <c r="C1342" s="98"/>
      <c r="D1342" s="98"/>
      <c r="E1342" s="98"/>
      <c r="F1342" s="98"/>
      <c r="G1342" s="98"/>
      <c r="H1342" s="98"/>
      <c r="I1342" s="98"/>
      <c r="J1342" s="98"/>
    </row>
    <row r="1343" spans="1:10" ht="12.75">
      <c r="A1343" s="28"/>
      <c r="B1343" s="28"/>
      <c r="C1343" s="98"/>
      <c r="D1343" s="98"/>
      <c r="E1343" s="98"/>
      <c r="F1343" s="98"/>
      <c r="G1343" s="98"/>
      <c r="H1343" s="98"/>
      <c r="I1343" s="98"/>
      <c r="J1343" s="98"/>
    </row>
    <row r="1344" spans="1:10" ht="12.75">
      <c r="A1344" s="28"/>
      <c r="B1344" s="28"/>
      <c r="C1344" s="98"/>
      <c r="D1344" s="98"/>
      <c r="E1344" s="98"/>
      <c r="F1344" s="98"/>
      <c r="G1344" s="98"/>
      <c r="H1344" s="98"/>
      <c r="I1344" s="98"/>
      <c r="J1344" s="98"/>
    </row>
    <row r="1345" spans="1:10" ht="12.75">
      <c r="A1345" s="28"/>
      <c r="B1345" s="28"/>
      <c r="C1345" s="98"/>
      <c r="D1345" s="98"/>
      <c r="E1345" s="98"/>
      <c r="F1345" s="98"/>
      <c r="G1345" s="98"/>
      <c r="H1345" s="98"/>
      <c r="I1345" s="98"/>
      <c r="J1345" s="98"/>
    </row>
    <row r="1346" spans="1:10" ht="12.75">
      <c r="A1346" s="28"/>
      <c r="B1346" s="28"/>
      <c r="C1346" s="98"/>
      <c r="D1346" s="98"/>
      <c r="E1346" s="98"/>
      <c r="F1346" s="98"/>
      <c r="G1346" s="98"/>
      <c r="H1346" s="98"/>
      <c r="I1346" s="98"/>
      <c r="J1346" s="98"/>
    </row>
    <row r="1347" spans="1:10" ht="12.75">
      <c r="A1347" s="28"/>
      <c r="B1347" s="28"/>
      <c r="C1347" s="98"/>
      <c r="D1347" s="98"/>
      <c r="E1347" s="98"/>
      <c r="F1347" s="98"/>
      <c r="G1347" s="98"/>
      <c r="H1347" s="98"/>
      <c r="I1347" s="98"/>
      <c r="J1347" s="98"/>
    </row>
    <row r="1348" spans="1:10" ht="12.75">
      <c r="A1348" s="28"/>
      <c r="B1348" s="28"/>
      <c r="C1348" s="98"/>
      <c r="D1348" s="98"/>
      <c r="E1348" s="98"/>
      <c r="F1348" s="98"/>
      <c r="G1348" s="98"/>
      <c r="H1348" s="98"/>
      <c r="I1348" s="98"/>
      <c r="J1348" s="98"/>
    </row>
    <row r="1349" spans="1:10" ht="12.75">
      <c r="A1349" s="28"/>
      <c r="B1349" s="28"/>
      <c r="C1349" s="98"/>
      <c r="D1349" s="98"/>
      <c r="E1349" s="98"/>
      <c r="F1349" s="98"/>
      <c r="G1349" s="98"/>
      <c r="H1349" s="98"/>
      <c r="I1349" s="98"/>
      <c r="J1349" s="98"/>
    </row>
    <row r="1350" spans="1:10" ht="12.75">
      <c r="A1350" s="28"/>
      <c r="B1350" s="28"/>
      <c r="C1350" s="98"/>
      <c r="D1350" s="98"/>
      <c r="E1350" s="98"/>
      <c r="F1350" s="98"/>
      <c r="G1350" s="98"/>
      <c r="H1350" s="98"/>
      <c r="I1350" s="98"/>
      <c r="J1350" s="98"/>
    </row>
    <row r="1351" spans="1:10" ht="12.75">
      <c r="A1351" s="28"/>
      <c r="B1351" s="28"/>
      <c r="C1351" s="98"/>
      <c r="D1351" s="98"/>
      <c r="E1351" s="98"/>
      <c r="F1351" s="98"/>
      <c r="G1351" s="98"/>
      <c r="H1351" s="98"/>
      <c r="I1351" s="98"/>
      <c r="J1351" s="98"/>
    </row>
    <row r="1352" spans="1:10" ht="12.75">
      <c r="A1352" s="28"/>
      <c r="B1352" s="28"/>
      <c r="C1352" s="98"/>
      <c r="D1352" s="98"/>
      <c r="E1352" s="98"/>
      <c r="F1352" s="98"/>
      <c r="G1352" s="98"/>
      <c r="H1352" s="98"/>
      <c r="I1352" s="98"/>
      <c r="J1352" s="98"/>
    </row>
    <row r="1353" spans="1:10" ht="12.75">
      <c r="A1353" s="28"/>
      <c r="B1353" s="28"/>
      <c r="C1353" s="98"/>
      <c r="D1353" s="98"/>
      <c r="E1353" s="98"/>
      <c r="F1353" s="98"/>
      <c r="G1353" s="98"/>
      <c r="H1353" s="98"/>
      <c r="I1353" s="98"/>
      <c r="J1353" s="98"/>
    </row>
    <row r="1354" spans="1:10" ht="12.75">
      <c r="A1354" s="28"/>
      <c r="B1354" s="28"/>
      <c r="C1354" s="98"/>
      <c r="D1354" s="98"/>
      <c r="E1354" s="98"/>
      <c r="F1354" s="98"/>
      <c r="G1354" s="98"/>
      <c r="H1354" s="98"/>
      <c r="I1354" s="98"/>
      <c r="J1354" s="98"/>
    </row>
    <row r="1355" spans="1:10" ht="12.75">
      <c r="A1355" s="28"/>
      <c r="B1355" s="28"/>
      <c r="C1355" s="98"/>
      <c r="D1355" s="98"/>
      <c r="E1355" s="98"/>
      <c r="F1355" s="98"/>
      <c r="G1355" s="98"/>
      <c r="H1355" s="98"/>
      <c r="I1355" s="98"/>
      <c r="J1355" s="98"/>
    </row>
    <row r="1356" spans="1:10" ht="12.75">
      <c r="A1356" s="28"/>
      <c r="B1356" s="28"/>
      <c r="C1356" s="98"/>
      <c r="D1356" s="98"/>
      <c r="E1356" s="98"/>
      <c r="F1356" s="98"/>
      <c r="G1356" s="98"/>
      <c r="H1356" s="98"/>
      <c r="I1356" s="98"/>
      <c r="J1356" s="98"/>
    </row>
    <row r="1357" spans="1:10" ht="12.75">
      <c r="A1357" s="28"/>
      <c r="B1357" s="28"/>
      <c r="C1357" s="98"/>
      <c r="D1357" s="98"/>
      <c r="E1357" s="98"/>
      <c r="F1357" s="98"/>
      <c r="G1357" s="98"/>
      <c r="H1357" s="98"/>
      <c r="I1357" s="98"/>
      <c r="J1357" s="98"/>
    </row>
    <row r="1358" spans="1:10" ht="12.75">
      <c r="A1358" s="28"/>
      <c r="B1358" s="28"/>
      <c r="C1358" s="98"/>
      <c r="D1358" s="98"/>
      <c r="E1358" s="98"/>
      <c r="F1358" s="98"/>
      <c r="G1358" s="98"/>
      <c r="H1358" s="98"/>
      <c r="I1358" s="98"/>
      <c r="J1358" s="98"/>
    </row>
    <row r="1359" spans="1:10" ht="12.75">
      <c r="A1359" s="28"/>
      <c r="B1359" s="28"/>
      <c r="C1359" s="98"/>
      <c r="D1359" s="98"/>
      <c r="E1359" s="98"/>
      <c r="F1359" s="98"/>
      <c r="G1359" s="98"/>
      <c r="H1359" s="98"/>
      <c r="I1359" s="98"/>
      <c r="J1359" s="98"/>
    </row>
    <row r="1360" spans="1:10" ht="12.75">
      <c r="A1360" s="28"/>
      <c r="B1360" s="28"/>
      <c r="C1360" s="98"/>
      <c r="D1360" s="98"/>
      <c r="E1360" s="98"/>
      <c r="F1360" s="98"/>
      <c r="G1360" s="98"/>
      <c r="H1360" s="98"/>
      <c r="I1360" s="98"/>
      <c r="J1360" s="98"/>
    </row>
    <row r="1361" spans="1:10" ht="12.75">
      <c r="A1361" s="28"/>
      <c r="B1361" s="28"/>
      <c r="C1361" s="98"/>
      <c r="D1361" s="98"/>
      <c r="E1361" s="98"/>
      <c r="F1361" s="98"/>
      <c r="G1361" s="98"/>
      <c r="H1361" s="98"/>
      <c r="I1361" s="98"/>
      <c r="J1361" s="98"/>
    </row>
    <row r="1362" spans="1:10" ht="12.75">
      <c r="A1362" s="28"/>
      <c r="B1362" s="28"/>
      <c r="C1362" s="98"/>
      <c r="D1362" s="98"/>
      <c r="E1362" s="98"/>
      <c r="F1362" s="98"/>
      <c r="G1362" s="98"/>
      <c r="H1362" s="98"/>
      <c r="I1362" s="98"/>
      <c r="J1362" s="98"/>
    </row>
    <row r="1363" spans="1:10" ht="12.75">
      <c r="A1363" s="28"/>
      <c r="B1363" s="28"/>
      <c r="C1363" s="98"/>
      <c r="D1363" s="98"/>
      <c r="E1363" s="98"/>
      <c r="F1363" s="98"/>
      <c r="G1363" s="98"/>
      <c r="H1363" s="98"/>
      <c r="I1363" s="98"/>
      <c r="J1363" s="98"/>
    </row>
    <row r="1364" spans="1:10" ht="12.75">
      <c r="A1364" s="28"/>
      <c r="B1364" s="28"/>
      <c r="C1364" s="98"/>
      <c r="D1364" s="98"/>
      <c r="E1364" s="98"/>
      <c r="F1364" s="98"/>
      <c r="G1364" s="98"/>
      <c r="H1364" s="98"/>
      <c r="I1364" s="98"/>
      <c r="J1364" s="98"/>
    </row>
    <row r="1365" spans="1:10" ht="12.75">
      <c r="A1365" s="28"/>
      <c r="B1365" s="28"/>
      <c r="C1365" s="98"/>
      <c r="D1365" s="98"/>
      <c r="E1365" s="98"/>
      <c r="F1365" s="98"/>
      <c r="G1365" s="98"/>
      <c r="H1365" s="98"/>
      <c r="I1365" s="98"/>
      <c r="J1365" s="98"/>
    </row>
    <row r="1366" spans="1:10" ht="12.75">
      <c r="A1366" s="28"/>
      <c r="B1366" s="28"/>
      <c r="C1366" s="98"/>
      <c r="D1366" s="98"/>
      <c r="E1366" s="98"/>
      <c r="F1366" s="98"/>
      <c r="G1366" s="98"/>
      <c r="H1366" s="98"/>
      <c r="I1366" s="98"/>
      <c r="J1366" s="98"/>
    </row>
    <row r="1367" spans="1:10" ht="12.75">
      <c r="A1367" s="28"/>
      <c r="B1367" s="28"/>
      <c r="C1367" s="98"/>
      <c r="D1367" s="98"/>
      <c r="E1367" s="98"/>
      <c r="F1367" s="98"/>
      <c r="G1367" s="98"/>
      <c r="H1367" s="98"/>
      <c r="I1367" s="98"/>
      <c r="J1367" s="98"/>
    </row>
    <row r="1368" spans="1:10" ht="12.75">
      <c r="A1368" s="28"/>
      <c r="B1368" s="28"/>
      <c r="C1368" s="98"/>
      <c r="D1368" s="98"/>
      <c r="E1368" s="98"/>
      <c r="F1368" s="98"/>
      <c r="G1368" s="98"/>
      <c r="H1368" s="98"/>
      <c r="I1368" s="98"/>
      <c r="J1368" s="98"/>
    </row>
    <row r="1369" spans="1:10" ht="12.75">
      <c r="A1369" s="28"/>
      <c r="B1369" s="28"/>
      <c r="C1369" s="98"/>
      <c r="D1369" s="98"/>
      <c r="E1369" s="98"/>
      <c r="F1369" s="98"/>
      <c r="G1369" s="98"/>
      <c r="H1369" s="98"/>
      <c r="I1369" s="98"/>
      <c r="J1369" s="98"/>
    </row>
    <row r="1370" spans="1:10" ht="12.75">
      <c r="A1370" s="28"/>
      <c r="B1370" s="28"/>
      <c r="C1370" s="98"/>
      <c r="D1370" s="98"/>
      <c r="E1370" s="98"/>
      <c r="F1370" s="98"/>
      <c r="G1370" s="98"/>
      <c r="H1370" s="98"/>
      <c r="I1370" s="98"/>
      <c r="J1370" s="98"/>
    </row>
    <row r="1371" spans="1:10" ht="12.75">
      <c r="A1371" s="28"/>
      <c r="B1371" s="28"/>
      <c r="C1371" s="98"/>
      <c r="D1371" s="98"/>
      <c r="E1371" s="98"/>
      <c r="F1371" s="98"/>
      <c r="G1371" s="98"/>
      <c r="H1371" s="98"/>
      <c r="I1371" s="98"/>
      <c r="J1371" s="98"/>
    </row>
    <row r="1372" spans="1:10" ht="12.75">
      <c r="A1372" s="28"/>
      <c r="B1372" s="28"/>
      <c r="C1372" s="98"/>
      <c r="D1372" s="98"/>
      <c r="E1372" s="98"/>
      <c r="F1372" s="98"/>
      <c r="G1372" s="98"/>
      <c r="H1372" s="98"/>
      <c r="I1372" s="98"/>
      <c r="J1372" s="98"/>
    </row>
    <row r="1373" spans="1:10" ht="12.75">
      <c r="A1373" s="28"/>
      <c r="B1373" s="28"/>
      <c r="C1373" s="98"/>
      <c r="D1373" s="98"/>
      <c r="E1373" s="98"/>
      <c r="F1373" s="98"/>
      <c r="G1373" s="98"/>
      <c r="H1373" s="98"/>
      <c r="I1373" s="98"/>
      <c r="J1373" s="98"/>
    </row>
    <row r="1374" spans="1:10" ht="12.75">
      <c r="A1374" s="28"/>
      <c r="B1374" s="28"/>
      <c r="C1374" s="98"/>
      <c r="D1374" s="98"/>
      <c r="E1374" s="98"/>
      <c r="F1374" s="98"/>
      <c r="G1374" s="98"/>
      <c r="H1374" s="98"/>
      <c r="I1374" s="98"/>
      <c r="J1374" s="98"/>
    </row>
    <row r="1375" spans="1:10" ht="12.75">
      <c r="A1375" s="28"/>
      <c r="B1375" s="28"/>
      <c r="C1375" s="98"/>
      <c r="D1375" s="98"/>
      <c r="E1375" s="98"/>
      <c r="F1375" s="98"/>
      <c r="G1375" s="98"/>
      <c r="H1375" s="98"/>
      <c r="I1375" s="98"/>
      <c r="J1375" s="98"/>
    </row>
    <row r="1376" spans="1:10" ht="12.75">
      <c r="A1376" s="28"/>
      <c r="B1376" s="28"/>
      <c r="C1376" s="98"/>
      <c r="D1376" s="98"/>
      <c r="E1376" s="98"/>
      <c r="F1376" s="98"/>
      <c r="G1376" s="98"/>
      <c r="H1376" s="98"/>
      <c r="I1376" s="98"/>
      <c r="J1376" s="98"/>
    </row>
    <row r="1377" spans="1:10" ht="12.75">
      <c r="A1377" s="28"/>
      <c r="B1377" s="28"/>
      <c r="C1377" s="98"/>
      <c r="D1377" s="98"/>
      <c r="E1377" s="98"/>
      <c r="F1377" s="98"/>
      <c r="G1377" s="98"/>
      <c r="H1377" s="98"/>
      <c r="I1377" s="98"/>
      <c r="J1377" s="98"/>
    </row>
    <row r="1378" spans="1:10" ht="12.75">
      <c r="A1378" s="28"/>
      <c r="B1378" s="28"/>
      <c r="C1378" s="98"/>
      <c r="D1378" s="98"/>
      <c r="E1378" s="98"/>
      <c r="F1378" s="98"/>
      <c r="G1378" s="98"/>
      <c r="H1378" s="98"/>
      <c r="I1378" s="98"/>
      <c r="J1378" s="98"/>
    </row>
    <row r="1379" spans="1:10" ht="12.75">
      <c r="A1379" s="28"/>
      <c r="B1379" s="28"/>
      <c r="C1379" s="98"/>
      <c r="D1379" s="98"/>
      <c r="E1379" s="98"/>
      <c r="F1379" s="98"/>
      <c r="G1379" s="98"/>
      <c r="H1379" s="98"/>
      <c r="I1379" s="98"/>
      <c r="J1379" s="98"/>
    </row>
    <row r="1380" spans="1:10" ht="12.75">
      <c r="A1380" s="28"/>
      <c r="B1380" s="28"/>
      <c r="C1380" s="98"/>
      <c r="D1380" s="98"/>
      <c r="E1380" s="98"/>
      <c r="F1380" s="98"/>
      <c r="G1380" s="98"/>
      <c r="H1380" s="98"/>
      <c r="I1380" s="98"/>
      <c r="J1380" s="98"/>
    </row>
    <row r="1381" spans="1:10" ht="12.75">
      <c r="A1381" s="28"/>
      <c r="B1381" s="28"/>
      <c r="C1381" s="98"/>
      <c r="D1381" s="98"/>
      <c r="E1381" s="98"/>
      <c r="F1381" s="98"/>
      <c r="G1381" s="98"/>
      <c r="H1381" s="98"/>
      <c r="I1381" s="98"/>
      <c r="J1381" s="98"/>
    </row>
    <row r="1382" spans="1:10" ht="12.75">
      <c r="A1382" s="28"/>
      <c r="B1382" s="28"/>
      <c r="C1382" s="98"/>
      <c r="D1382" s="98"/>
      <c r="E1382" s="98"/>
      <c r="F1382" s="98"/>
      <c r="G1382" s="98"/>
      <c r="H1382" s="98"/>
      <c r="I1382" s="98"/>
      <c r="J1382" s="98"/>
    </row>
    <row r="1383" spans="1:10" ht="12.75">
      <c r="A1383" s="28"/>
      <c r="B1383" s="28"/>
      <c r="C1383" s="98"/>
      <c r="D1383" s="98"/>
      <c r="E1383" s="98"/>
      <c r="F1383" s="98"/>
      <c r="G1383" s="98"/>
      <c r="H1383" s="98"/>
      <c r="I1383" s="98"/>
      <c r="J1383" s="98"/>
    </row>
    <row r="1384" spans="1:10" ht="12.75">
      <c r="A1384" s="28"/>
      <c r="B1384" s="28"/>
      <c r="C1384" s="98"/>
      <c r="D1384" s="98"/>
      <c r="E1384" s="98"/>
      <c r="F1384" s="98"/>
      <c r="G1384" s="98"/>
      <c r="H1384" s="98"/>
      <c r="I1384" s="98"/>
      <c r="J1384" s="98"/>
    </row>
    <row r="1385" spans="1:10" ht="12.75">
      <c r="A1385" s="28"/>
      <c r="B1385" s="28"/>
      <c r="C1385" s="98"/>
      <c r="D1385" s="98"/>
      <c r="E1385" s="98"/>
      <c r="F1385" s="98"/>
      <c r="G1385" s="98"/>
      <c r="H1385" s="98"/>
      <c r="I1385" s="98"/>
      <c r="J1385" s="98"/>
    </row>
    <row r="1386" spans="1:10" ht="12.75">
      <c r="A1386" s="28"/>
      <c r="B1386" s="28"/>
      <c r="C1386" s="98"/>
      <c r="D1386" s="98"/>
      <c r="E1386" s="98"/>
      <c r="F1386" s="98"/>
      <c r="G1386" s="98"/>
      <c r="H1386" s="98"/>
      <c r="I1386" s="98"/>
      <c r="J1386" s="98"/>
    </row>
    <row r="1387" spans="1:10" ht="12.75">
      <c r="A1387" s="28"/>
      <c r="B1387" s="28"/>
      <c r="C1387" s="98"/>
      <c r="D1387" s="98"/>
      <c r="E1387" s="98"/>
      <c r="F1387" s="98"/>
      <c r="G1387" s="98"/>
      <c r="H1387" s="98"/>
      <c r="I1387" s="98"/>
      <c r="J1387" s="98"/>
    </row>
    <row r="1388" spans="1:10" ht="12.75">
      <c r="A1388" s="28"/>
      <c r="B1388" s="28"/>
      <c r="C1388" s="98"/>
      <c r="D1388" s="98"/>
      <c r="E1388" s="98"/>
      <c r="F1388" s="98"/>
      <c r="G1388" s="98"/>
      <c r="H1388" s="98"/>
      <c r="I1388" s="98"/>
      <c r="J1388" s="98"/>
    </row>
    <row r="1389" spans="1:10" ht="12.75">
      <c r="A1389" s="28"/>
      <c r="B1389" s="28"/>
      <c r="C1389" s="98"/>
      <c r="D1389" s="98"/>
      <c r="E1389" s="98"/>
      <c r="F1389" s="98"/>
      <c r="G1389" s="98"/>
      <c r="H1389" s="98"/>
      <c r="I1389" s="98"/>
      <c r="J1389" s="98"/>
    </row>
    <row r="1390" spans="1:10" ht="12.75">
      <c r="A1390" s="28"/>
      <c r="B1390" s="28"/>
      <c r="C1390" s="98"/>
      <c r="D1390" s="98"/>
      <c r="E1390" s="98"/>
      <c r="F1390" s="98"/>
      <c r="G1390" s="98"/>
      <c r="H1390" s="98"/>
      <c r="I1390" s="98"/>
      <c r="J1390" s="98"/>
    </row>
    <row r="1391" spans="1:10" ht="12.75">
      <c r="A1391" s="28"/>
      <c r="B1391" s="28"/>
      <c r="C1391" s="98"/>
      <c r="D1391" s="98"/>
      <c r="E1391" s="98"/>
      <c r="F1391" s="98"/>
      <c r="G1391" s="98"/>
      <c r="H1391" s="98"/>
      <c r="I1391" s="98"/>
      <c r="J1391" s="98"/>
    </row>
    <row r="1392" spans="1:10" ht="12.75">
      <c r="A1392" s="28"/>
      <c r="B1392" s="28"/>
      <c r="C1392" s="98"/>
      <c r="D1392" s="98"/>
      <c r="E1392" s="98"/>
      <c r="F1392" s="98"/>
      <c r="G1392" s="98"/>
      <c r="H1392" s="98"/>
      <c r="I1392" s="98"/>
      <c r="J1392" s="98"/>
    </row>
    <row r="1393" spans="1:10" ht="12.75">
      <c r="A1393" s="28"/>
      <c r="B1393" s="28"/>
      <c r="C1393" s="98"/>
      <c r="D1393" s="98"/>
      <c r="E1393" s="98"/>
      <c r="F1393" s="98"/>
      <c r="G1393" s="98"/>
      <c r="H1393" s="98"/>
      <c r="I1393" s="98"/>
      <c r="J1393" s="98"/>
    </row>
    <row r="1394" spans="1:10" ht="12.75">
      <c r="A1394" s="28"/>
      <c r="B1394" s="28"/>
      <c r="C1394" s="98"/>
      <c r="D1394" s="98"/>
      <c r="E1394" s="98"/>
      <c r="F1394" s="98"/>
      <c r="G1394" s="98"/>
      <c r="H1394" s="98"/>
      <c r="I1394" s="98"/>
      <c r="J1394" s="98"/>
    </row>
    <row r="1395" spans="1:10" ht="12.75">
      <c r="A1395" s="28"/>
      <c r="B1395" s="28"/>
      <c r="C1395" s="98"/>
      <c r="D1395" s="98"/>
      <c r="E1395" s="98"/>
      <c r="F1395" s="98"/>
      <c r="G1395" s="98"/>
      <c r="H1395" s="98"/>
      <c r="I1395" s="98"/>
      <c r="J1395" s="98"/>
    </row>
    <row r="1396" spans="1:10" ht="12.75">
      <c r="A1396" s="28"/>
      <c r="B1396" s="28"/>
      <c r="C1396" s="98"/>
      <c r="D1396" s="98"/>
      <c r="E1396" s="98"/>
      <c r="F1396" s="98"/>
      <c r="G1396" s="98"/>
      <c r="H1396" s="98"/>
      <c r="I1396" s="98"/>
      <c r="J1396" s="98"/>
    </row>
    <row r="1397" spans="1:10" ht="12.75">
      <c r="A1397" s="28"/>
      <c r="B1397" s="28"/>
      <c r="C1397" s="98"/>
      <c r="D1397" s="98"/>
      <c r="E1397" s="98"/>
      <c r="F1397" s="98"/>
      <c r="G1397" s="98"/>
      <c r="H1397" s="98"/>
      <c r="I1397" s="98"/>
      <c r="J1397" s="98"/>
    </row>
    <row r="1398" spans="1:10" ht="12.75">
      <c r="A1398" s="28"/>
      <c r="B1398" s="28"/>
      <c r="C1398" s="98"/>
      <c r="D1398" s="98"/>
      <c r="E1398" s="98"/>
      <c r="F1398" s="98"/>
      <c r="G1398" s="98"/>
      <c r="H1398" s="98"/>
      <c r="I1398" s="98"/>
      <c r="J1398" s="98"/>
    </row>
    <row r="1399" spans="1:10" ht="12.75">
      <c r="A1399" s="28"/>
      <c r="B1399" s="28"/>
      <c r="C1399" s="98"/>
      <c r="D1399" s="98"/>
      <c r="E1399" s="98"/>
      <c r="F1399" s="98"/>
      <c r="G1399" s="98"/>
      <c r="H1399" s="98"/>
      <c r="I1399" s="98"/>
      <c r="J1399" s="98"/>
    </row>
    <row r="1400" spans="1:10" ht="12.75">
      <c r="A1400" s="28"/>
      <c r="B1400" s="28"/>
      <c r="C1400" s="98"/>
      <c r="D1400" s="98"/>
      <c r="E1400" s="98"/>
      <c r="F1400" s="98"/>
      <c r="G1400" s="98"/>
      <c r="H1400" s="98"/>
      <c r="I1400" s="98"/>
      <c r="J1400" s="98"/>
    </row>
    <row r="1401" spans="1:10" ht="12.75">
      <c r="A1401" s="28"/>
      <c r="B1401" s="28"/>
      <c r="C1401" s="98"/>
      <c r="D1401" s="98"/>
      <c r="E1401" s="98"/>
      <c r="F1401" s="98"/>
      <c r="G1401" s="98"/>
      <c r="H1401" s="98"/>
      <c r="I1401" s="98"/>
      <c r="J1401" s="98"/>
    </row>
    <row r="1402" spans="1:10" ht="12.75">
      <c r="A1402" s="28"/>
      <c r="B1402" s="28"/>
      <c r="C1402" s="98"/>
      <c r="D1402" s="98"/>
      <c r="E1402" s="98"/>
      <c r="F1402" s="98"/>
      <c r="G1402" s="98"/>
      <c r="H1402" s="98"/>
      <c r="I1402" s="98"/>
      <c r="J1402" s="98"/>
    </row>
    <row r="1403" spans="1:10" ht="12.75">
      <c r="A1403" s="28"/>
      <c r="B1403" s="28"/>
      <c r="C1403" s="98"/>
      <c r="D1403" s="98"/>
      <c r="E1403" s="98"/>
      <c r="F1403" s="98"/>
      <c r="G1403" s="98"/>
      <c r="H1403" s="98"/>
      <c r="I1403" s="98"/>
      <c r="J1403" s="98"/>
    </row>
    <row r="1404" spans="1:10" ht="12.75">
      <c r="A1404" s="28"/>
      <c r="B1404" s="28"/>
      <c r="C1404" s="98"/>
      <c r="D1404" s="98"/>
      <c r="E1404" s="98"/>
      <c r="F1404" s="98"/>
      <c r="G1404" s="98"/>
      <c r="H1404" s="98"/>
      <c r="I1404" s="98"/>
      <c r="J1404" s="98"/>
    </row>
    <row r="1405" spans="1:10" ht="12.75">
      <c r="A1405" s="28"/>
      <c r="B1405" s="28"/>
      <c r="C1405" s="98"/>
      <c r="D1405" s="98"/>
      <c r="E1405" s="98"/>
      <c r="F1405" s="98"/>
      <c r="G1405" s="98"/>
      <c r="H1405" s="98"/>
      <c r="I1405" s="98"/>
      <c r="J1405" s="98"/>
    </row>
    <row r="1406" spans="1:10" ht="12.75">
      <c r="A1406" s="28"/>
      <c r="B1406" s="28"/>
      <c r="C1406" s="98"/>
      <c r="D1406" s="98"/>
      <c r="E1406" s="98"/>
      <c r="F1406" s="98"/>
      <c r="G1406" s="98"/>
      <c r="H1406" s="98"/>
      <c r="I1406" s="98"/>
      <c r="J1406" s="98"/>
    </row>
    <row r="1407" spans="1:10" ht="12.75">
      <c r="A1407" s="28"/>
      <c r="B1407" s="28"/>
      <c r="C1407" s="98"/>
      <c r="D1407" s="98"/>
      <c r="E1407" s="98"/>
      <c r="F1407" s="98"/>
      <c r="G1407" s="98"/>
      <c r="H1407" s="98"/>
      <c r="I1407" s="98"/>
      <c r="J1407" s="98"/>
    </row>
    <row r="1408" spans="1:10" ht="12.75">
      <c r="A1408" s="28"/>
      <c r="B1408" s="28"/>
      <c r="C1408" s="98"/>
      <c r="D1408" s="98"/>
      <c r="E1408" s="98"/>
      <c r="F1408" s="98"/>
      <c r="G1408" s="98"/>
      <c r="H1408" s="98"/>
      <c r="I1408" s="98"/>
      <c r="J1408" s="98"/>
    </row>
    <row r="1409" spans="1:10" ht="12.75">
      <c r="A1409" s="28"/>
      <c r="B1409" s="28"/>
      <c r="C1409" s="98"/>
      <c r="D1409" s="98"/>
      <c r="E1409" s="98"/>
      <c r="F1409" s="98"/>
      <c r="G1409" s="98"/>
      <c r="H1409" s="98"/>
      <c r="I1409" s="98"/>
      <c r="J1409" s="98"/>
    </row>
    <row r="1410" spans="1:10" ht="12.75">
      <c r="A1410" s="28"/>
      <c r="B1410" s="28"/>
      <c r="C1410" s="98"/>
      <c r="D1410" s="98"/>
      <c r="E1410" s="98"/>
      <c r="F1410" s="98"/>
      <c r="G1410" s="98"/>
      <c r="H1410" s="98"/>
      <c r="I1410" s="98"/>
      <c r="J1410" s="98"/>
    </row>
    <row r="1411" spans="1:10" ht="12.75">
      <c r="A1411" s="28"/>
      <c r="B1411" s="28"/>
      <c r="C1411" s="98"/>
      <c r="D1411" s="98"/>
      <c r="E1411" s="98"/>
      <c r="F1411" s="98"/>
      <c r="G1411" s="98"/>
      <c r="H1411" s="98"/>
      <c r="I1411" s="98"/>
      <c r="J1411" s="98"/>
    </row>
    <row r="1412" spans="1:10" ht="12.75">
      <c r="A1412" s="28"/>
      <c r="B1412" s="28"/>
      <c r="C1412" s="98"/>
      <c r="D1412" s="98"/>
      <c r="E1412" s="98"/>
      <c r="F1412" s="98"/>
      <c r="G1412" s="98"/>
      <c r="H1412" s="98"/>
      <c r="I1412" s="98"/>
      <c r="J1412" s="98"/>
    </row>
    <row r="1413" spans="1:10" ht="12.75">
      <c r="A1413" s="28"/>
      <c r="B1413" s="28"/>
      <c r="C1413" s="98"/>
      <c r="D1413" s="98"/>
      <c r="E1413" s="98"/>
      <c r="F1413" s="98"/>
      <c r="G1413" s="98"/>
      <c r="H1413" s="98"/>
      <c r="I1413" s="98"/>
      <c r="J1413" s="98"/>
    </row>
    <row r="1414" spans="1:10" ht="12.75">
      <c r="A1414" s="28"/>
      <c r="B1414" s="28"/>
      <c r="C1414" s="98"/>
      <c r="D1414" s="98"/>
      <c r="E1414" s="98"/>
      <c r="F1414" s="98"/>
      <c r="G1414" s="98"/>
      <c r="H1414" s="98"/>
      <c r="I1414" s="98"/>
      <c r="J1414" s="98"/>
    </row>
    <row r="1415" spans="1:10" ht="12.75">
      <c r="A1415" s="28"/>
      <c r="B1415" s="28"/>
      <c r="C1415" s="98"/>
      <c r="D1415" s="98"/>
      <c r="E1415" s="98"/>
      <c r="F1415" s="98"/>
      <c r="G1415" s="98"/>
      <c r="H1415" s="98"/>
      <c r="I1415" s="98"/>
      <c r="J1415" s="98"/>
    </row>
    <row r="1416" spans="1:10" ht="12.75">
      <c r="A1416" s="28"/>
      <c r="B1416" s="28"/>
      <c r="C1416" s="98"/>
      <c r="D1416" s="98"/>
      <c r="E1416" s="98"/>
      <c r="F1416" s="98"/>
      <c r="G1416" s="98"/>
      <c r="H1416" s="98"/>
      <c r="I1416" s="98"/>
      <c r="J1416" s="98"/>
    </row>
    <row r="1417" spans="1:10" ht="12.75">
      <c r="A1417" s="28"/>
      <c r="B1417" s="28"/>
      <c r="C1417" s="98"/>
      <c r="D1417" s="98"/>
      <c r="E1417" s="98"/>
      <c r="F1417" s="98"/>
      <c r="G1417" s="98"/>
      <c r="H1417" s="98"/>
      <c r="I1417" s="98"/>
      <c r="J1417" s="98"/>
    </row>
    <row r="1418" spans="1:10" ht="12.75">
      <c r="A1418" s="28"/>
      <c r="B1418" s="28"/>
      <c r="C1418" s="98"/>
      <c r="D1418" s="98"/>
      <c r="E1418" s="98"/>
      <c r="F1418" s="98"/>
      <c r="G1418" s="98"/>
      <c r="H1418" s="98"/>
      <c r="I1418" s="98"/>
      <c r="J1418" s="98"/>
    </row>
    <row r="1419" spans="1:10" ht="12.75">
      <c r="A1419" s="28"/>
      <c r="B1419" s="28"/>
      <c r="C1419" s="98"/>
      <c r="D1419" s="98"/>
      <c r="E1419" s="98"/>
      <c r="F1419" s="98"/>
      <c r="G1419" s="98"/>
      <c r="H1419" s="98"/>
      <c r="I1419" s="98"/>
      <c r="J1419" s="98"/>
    </row>
    <row r="1420" spans="1:10" ht="12.75">
      <c r="A1420" s="28"/>
      <c r="B1420" s="28"/>
      <c r="C1420" s="98"/>
      <c r="D1420" s="98"/>
      <c r="E1420" s="98"/>
      <c r="F1420" s="98"/>
      <c r="G1420" s="98"/>
      <c r="H1420" s="98"/>
      <c r="I1420" s="98"/>
      <c r="J1420" s="98"/>
    </row>
    <row r="1421" spans="1:10" ht="12.75">
      <c r="A1421" s="28"/>
      <c r="B1421" s="28"/>
      <c r="C1421" s="98"/>
      <c r="D1421" s="98"/>
      <c r="E1421" s="98"/>
      <c r="F1421" s="98"/>
      <c r="G1421" s="98"/>
      <c r="H1421" s="98"/>
      <c r="I1421" s="98"/>
      <c r="J1421" s="98"/>
    </row>
    <row r="1422" spans="1:10" ht="12.75">
      <c r="A1422" s="28"/>
      <c r="B1422" s="28"/>
      <c r="C1422" s="98"/>
      <c r="D1422" s="98"/>
      <c r="E1422" s="98"/>
      <c r="F1422" s="98"/>
      <c r="G1422" s="98"/>
      <c r="H1422" s="98"/>
      <c r="I1422" s="98"/>
      <c r="J1422" s="98"/>
    </row>
    <row r="1423" spans="1:10" ht="12.75">
      <c r="A1423" s="28"/>
      <c r="B1423" s="28"/>
      <c r="C1423" s="98"/>
      <c r="D1423" s="98"/>
      <c r="E1423" s="98"/>
      <c r="F1423" s="98"/>
      <c r="G1423" s="98"/>
      <c r="H1423" s="98"/>
      <c r="I1423" s="98"/>
      <c r="J1423" s="98"/>
    </row>
    <row r="1424" spans="1:10" ht="12.75">
      <c r="A1424" s="28"/>
      <c r="B1424" s="28"/>
      <c r="C1424" s="98"/>
      <c r="D1424" s="98"/>
      <c r="E1424" s="98"/>
      <c r="F1424" s="98"/>
      <c r="G1424" s="98"/>
      <c r="H1424" s="98"/>
      <c r="I1424" s="98"/>
      <c r="J1424" s="98"/>
    </row>
    <row r="1425" spans="1:10" ht="12.75">
      <c r="A1425" s="28"/>
      <c r="B1425" s="28"/>
      <c r="C1425" s="98"/>
      <c r="D1425" s="98"/>
      <c r="E1425" s="98"/>
      <c r="F1425" s="98"/>
      <c r="G1425" s="98"/>
      <c r="H1425" s="98"/>
      <c r="I1425" s="98"/>
      <c r="J1425" s="98"/>
    </row>
    <row r="1426" spans="1:10" ht="12.75">
      <c r="A1426" s="28"/>
      <c r="B1426" s="28"/>
      <c r="C1426" s="98"/>
      <c r="D1426" s="98"/>
      <c r="E1426" s="98"/>
      <c r="F1426" s="98"/>
      <c r="G1426" s="98"/>
      <c r="H1426" s="98"/>
      <c r="I1426" s="98"/>
      <c r="J1426" s="98"/>
    </row>
    <row r="1427" spans="1:10" ht="12.75">
      <c r="A1427" s="28"/>
      <c r="B1427" s="28"/>
      <c r="C1427" s="98"/>
      <c r="D1427" s="98"/>
      <c r="E1427" s="98"/>
      <c r="F1427" s="98"/>
      <c r="G1427" s="98"/>
      <c r="H1427" s="98"/>
      <c r="I1427" s="98"/>
      <c r="J1427" s="98"/>
    </row>
    <row r="1428" spans="1:10" ht="12.75">
      <c r="A1428" s="28"/>
      <c r="B1428" s="28"/>
      <c r="C1428" s="98"/>
      <c r="D1428" s="98"/>
      <c r="E1428" s="98"/>
      <c r="F1428" s="98"/>
      <c r="G1428" s="98"/>
      <c r="H1428" s="98"/>
      <c r="I1428" s="98"/>
      <c r="J1428" s="98"/>
    </row>
    <row r="1429" spans="1:10" ht="12.75">
      <c r="A1429" s="28"/>
      <c r="B1429" s="28"/>
      <c r="C1429" s="98"/>
      <c r="D1429" s="98"/>
      <c r="E1429" s="98"/>
      <c r="F1429" s="98"/>
      <c r="G1429" s="98"/>
      <c r="H1429" s="98"/>
      <c r="I1429" s="98"/>
      <c r="J1429" s="98"/>
    </row>
    <row r="1430" spans="1:10" ht="12.75">
      <c r="A1430" s="28"/>
      <c r="B1430" s="28"/>
      <c r="C1430" s="98"/>
      <c r="D1430" s="98"/>
      <c r="E1430" s="98"/>
      <c r="F1430" s="98"/>
      <c r="G1430" s="98"/>
      <c r="H1430" s="98"/>
      <c r="I1430" s="98"/>
      <c r="J1430" s="98"/>
    </row>
    <row r="1431" spans="1:10" ht="12.75">
      <c r="A1431" s="28"/>
      <c r="B1431" s="28"/>
      <c r="C1431" s="98"/>
      <c r="D1431" s="98"/>
      <c r="E1431" s="98"/>
      <c r="F1431" s="98"/>
      <c r="G1431" s="98"/>
      <c r="H1431" s="98"/>
      <c r="I1431" s="98"/>
      <c r="J1431" s="98"/>
    </row>
    <row r="1432" spans="1:10" ht="12.75">
      <c r="A1432" s="28"/>
      <c r="B1432" s="28"/>
      <c r="C1432" s="98"/>
      <c r="D1432" s="98"/>
      <c r="E1432" s="98"/>
      <c r="F1432" s="98"/>
      <c r="G1432" s="98"/>
      <c r="H1432" s="98"/>
      <c r="I1432" s="98"/>
      <c r="J1432" s="98"/>
    </row>
    <row r="1433" spans="1:10" ht="12.75">
      <c r="A1433" s="28"/>
      <c r="B1433" s="28"/>
      <c r="C1433" s="98"/>
      <c r="D1433" s="98"/>
      <c r="E1433" s="98"/>
      <c r="F1433" s="98"/>
      <c r="G1433" s="98"/>
      <c r="H1433" s="98"/>
      <c r="I1433" s="98"/>
      <c r="J1433" s="98"/>
    </row>
    <row r="1434" spans="1:10" ht="12.75">
      <c r="A1434" s="28"/>
      <c r="B1434" s="28"/>
      <c r="C1434" s="98"/>
      <c r="D1434" s="98"/>
      <c r="E1434" s="98"/>
      <c r="F1434" s="98"/>
      <c r="G1434" s="98"/>
      <c r="H1434" s="98"/>
      <c r="I1434" s="98"/>
      <c r="J1434" s="98"/>
    </row>
    <row r="1435" spans="1:10" ht="12.75">
      <c r="A1435" s="28"/>
      <c r="B1435" s="28"/>
      <c r="C1435" s="98"/>
      <c r="D1435" s="98"/>
      <c r="E1435" s="98"/>
      <c r="F1435" s="98"/>
      <c r="G1435" s="98"/>
      <c r="H1435" s="98"/>
      <c r="I1435" s="98"/>
      <c r="J1435" s="98"/>
    </row>
    <row r="1436" spans="1:10" ht="12.75">
      <c r="A1436" s="28"/>
      <c r="B1436" s="28"/>
      <c r="C1436" s="98"/>
      <c r="D1436" s="98"/>
      <c r="E1436" s="98"/>
      <c r="F1436" s="98"/>
      <c r="G1436" s="98"/>
      <c r="H1436" s="98"/>
      <c r="I1436" s="98"/>
      <c r="J1436" s="98"/>
    </row>
    <row r="1437" spans="1:10" ht="12.75">
      <c r="A1437" s="28"/>
      <c r="B1437" s="28"/>
      <c r="C1437" s="98"/>
      <c r="D1437" s="98"/>
      <c r="E1437" s="98"/>
      <c r="F1437" s="98"/>
      <c r="G1437" s="98"/>
      <c r="H1437" s="98"/>
      <c r="I1437" s="98"/>
      <c r="J1437" s="98"/>
    </row>
    <row r="1438" spans="1:10" ht="12.75">
      <c r="A1438" s="28"/>
      <c r="B1438" s="28"/>
      <c r="C1438" s="98"/>
      <c r="D1438" s="98"/>
      <c r="E1438" s="98"/>
      <c r="F1438" s="98"/>
      <c r="G1438" s="98"/>
      <c r="H1438" s="98"/>
      <c r="I1438" s="98"/>
      <c r="J1438" s="98"/>
    </row>
    <row r="1439" spans="1:10" ht="12.75">
      <c r="A1439" s="28"/>
      <c r="B1439" s="28"/>
      <c r="C1439" s="98"/>
      <c r="D1439" s="98"/>
      <c r="E1439" s="98"/>
      <c r="F1439" s="98"/>
      <c r="G1439" s="98"/>
      <c r="H1439" s="98"/>
      <c r="I1439" s="98"/>
      <c r="J1439" s="98"/>
    </row>
    <row r="1440" spans="1:10" ht="12.75">
      <c r="A1440" s="28"/>
      <c r="B1440" s="28"/>
      <c r="C1440" s="98"/>
      <c r="D1440" s="98"/>
      <c r="E1440" s="98"/>
      <c r="F1440" s="98"/>
      <c r="G1440" s="98"/>
      <c r="H1440" s="98"/>
      <c r="I1440" s="98"/>
      <c r="J1440" s="98"/>
    </row>
    <row r="1441" spans="1:10" ht="12.75">
      <c r="A1441" s="28"/>
      <c r="B1441" s="28"/>
      <c r="C1441" s="98"/>
      <c r="D1441" s="98"/>
      <c r="E1441" s="98"/>
      <c r="F1441" s="98"/>
      <c r="G1441" s="98"/>
      <c r="H1441" s="98"/>
      <c r="I1441" s="98"/>
      <c r="J1441" s="98"/>
    </row>
    <row r="1442" spans="1:10" ht="12.75">
      <c r="A1442" s="28"/>
      <c r="B1442" s="28"/>
      <c r="C1442" s="98"/>
      <c r="D1442" s="98"/>
      <c r="E1442" s="98"/>
      <c r="F1442" s="98"/>
      <c r="G1442" s="98"/>
      <c r="H1442" s="98"/>
      <c r="I1442" s="98"/>
      <c r="J1442" s="98"/>
    </row>
    <row r="1443" spans="1:10" ht="12.75">
      <c r="A1443" s="28"/>
      <c r="B1443" s="28"/>
      <c r="C1443" s="98"/>
      <c r="D1443" s="98"/>
      <c r="E1443" s="98"/>
      <c r="F1443" s="98"/>
      <c r="G1443" s="98"/>
      <c r="H1443" s="98"/>
      <c r="I1443" s="98"/>
      <c r="J1443" s="98"/>
    </row>
    <row r="1444" spans="1:10" ht="12.75">
      <c r="A1444" s="28"/>
      <c r="B1444" s="28"/>
      <c r="C1444" s="98"/>
      <c r="D1444" s="98"/>
      <c r="E1444" s="98"/>
      <c r="F1444" s="98"/>
      <c r="G1444" s="98"/>
      <c r="H1444" s="98"/>
      <c r="I1444" s="98"/>
      <c r="J1444" s="98"/>
    </row>
    <row r="1445" spans="1:10" ht="12.75">
      <c r="A1445" s="28"/>
      <c r="B1445" s="28"/>
      <c r="C1445" s="98"/>
      <c r="D1445" s="98"/>
      <c r="E1445" s="98"/>
      <c r="F1445" s="98"/>
      <c r="G1445" s="98"/>
      <c r="H1445" s="98"/>
      <c r="I1445" s="98"/>
      <c r="J1445" s="98"/>
    </row>
    <row r="1446" spans="1:10" ht="12.75">
      <c r="A1446" s="28"/>
      <c r="B1446" s="28"/>
      <c r="C1446" s="98"/>
      <c r="D1446" s="98"/>
      <c r="E1446" s="98"/>
      <c r="F1446" s="98"/>
      <c r="G1446" s="98"/>
      <c r="H1446" s="98"/>
      <c r="I1446" s="98"/>
      <c r="J1446" s="98"/>
    </row>
    <row r="1447" spans="1:10" ht="12.75">
      <c r="A1447" s="28"/>
      <c r="B1447" s="28"/>
      <c r="C1447" s="98"/>
      <c r="D1447" s="98"/>
      <c r="E1447" s="98"/>
      <c r="F1447" s="98"/>
      <c r="G1447" s="98"/>
      <c r="H1447" s="98"/>
      <c r="I1447" s="98"/>
      <c r="J1447" s="98"/>
    </row>
    <row r="1448" spans="1:10" ht="12.75">
      <c r="A1448" s="28"/>
      <c r="B1448" s="28"/>
      <c r="C1448" s="98"/>
      <c r="D1448" s="98"/>
      <c r="E1448" s="98"/>
      <c r="F1448" s="98"/>
      <c r="G1448" s="98"/>
      <c r="H1448" s="98"/>
      <c r="I1448" s="98"/>
      <c r="J1448" s="98"/>
    </row>
    <row r="1449" spans="1:10" ht="12.75">
      <c r="A1449" s="28"/>
      <c r="B1449" s="28"/>
      <c r="C1449" s="98"/>
      <c r="D1449" s="98"/>
      <c r="E1449" s="98"/>
      <c r="F1449" s="98"/>
      <c r="G1449" s="98"/>
      <c r="H1449" s="98"/>
      <c r="I1449" s="98"/>
      <c r="J1449" s="98"/>
    </row>
    <row r="1450" spans="1:10" ht="12.75">
      <c r="A1450" s="28"/>
      <c r="B1450" s="28"/>
      <c r="C1450" s="98"/>
      <c r="D1450" s="98"/>
      <c r="E1450" s="98"/>
      <c r="F1450" s="98"/>
      <c r="G1450" s="98"/>
      <c r="H1450" s="98"/>
      <c r="I1450" s="98"/>
      <c r="J1450" s="98"/>
    </row>
    <row r="1451" spans="1:10" ht="12.75">
      <c r="A1451" s="28"/>
      <c r="B1451" s="28"/>
      <c r="C1451" s="98"/>
      <c r="D1451" s="98"/>
      <c r="E1451" s="98"/>
      <c r="F1451" s="98"/>
      <c r="G1451" s="98"/>
      <c r="H1451" s="98"/>
      <c r="I1451" s="98"/>
      <c r="J1451" s="98"/>
    </row>
    <row r="1452" spans="1:10" ht="12.75">
      <c r="A1452" s="28"/>
      <c r="B1452" s="28"/>
      <c r="C1452" s="98"/>
      <c r="D1452" s="98"/>
      <c r="E1452" s="98"/>
      <c r="F1452" s="98"/>
      <c r="G1452" s="98"/>
      <c r="H1452" s="98"/>
      <c r="I1452" s="98"/>
      <c r="J1452" s="98"/>
    </row>
    <row r="1453" spans="1:10" ht="12.75">
      <c r="A1453" s="28"/>
      <c r="B1453" s="28"/>
      <c r="C1453" s="98"/>
      <c r="D1453" s="98"/>
      <c r="E1453" s="98"/>
      <c r="F1453" s="98"/>
      <c r="G1453" s="98"/>
      <c r="H1453" s="98"/>
      <c r="I1453" s="98"/>
      <c r="J1453" s="98"/>
    </row>
    <row r="1454" spans="1:10" ht="12.75">
      <c r="A1454" s="28"/>
      <c r="B1454" s="28"/>
      <c r="C1454" s="98"/>
      <c r="D1454" s="98"/>
      <c r="E1454" s="98"/>
      <c r="F1454" s="98"/>
      <c r="G1454" s="98"/>
      <c r="H1454" s="98"/>
      <c r="I1454" s="98"/>
      <c r="J1454" s="98"/>
    </row>
    <row r="1455" spans="1:10" ht="12.75">
      <c r="A1455" s="28"/>
      <c r="B1455" s="28"/>
      <c r="C1455" s="98"/>
      <c r="D1455" s="98"/>
      <c r="E1455" s="98"/>
      <c r="F1455" s="98"/>
      <c r="G1455" s="98"/>
      <c r="H1455" s="98"/>
      <c r="I1455" s="98"/>
      <c r="J1455" s="98"/>
    </row>
    <row r="1456" spans="1:10" ht="12.75">
      <c r="A1456" s="28"/>
      <c r="B1456" s="28"/>
      <c r="C1456" s="98"/>
      <c r="D1456" s="98"/>
      <c r="E1456" s="98"/>
      <c r="F1456" s="98"/>
      <c r="G1456" s="98"/>
      <c r="H1456" s="98"/>
      <c r="I1456" s="98"/>
      <c r="J1456" s="98"/>
    </row>
    <row r="1457" spans="1:10" ht="12.75">
      <c r="A1457" s="28"/>
      <c r="B1457" s="28"/>
      <c r="C1457" s="98"/>
      <c r="D1457" s="98"/>
      <c r="E1457" s="98"/>
      <c r="F1457" s="98"/>
      <c r="G1457" s="98"/>
      <c r="H1457" s="98"/>
      <c r="I1457" s="98"/>
      <c r="J1457" s="98"/>
    </row>
    <row r="1458" spans="1:10" ht="12.75">
      <c r="A1458" s="28"/>
      <c r="B1458" s="28"/>
      <c r="C1458" s="98"/>
      <c r="D1458" s="98"/>
      <c r="E1458" s="98"/>
      <c r="F1458" s="98"/>
      <c r="G1458" s="98"/>
      <c r="H1458" s="98"/>
      <c r="I1458" s="98"/>
      <c r="J1458" s="98"/>
    </row>
    <row r="1459" spans="1:10" ht="12.75">
      <c r="A1459" s="28"/>
      <c r="B1459" s="28"/>
      <c r="C1459" s="98"/>
      <c r="D1459" s="98"/>
      <c r="E1459" s="98"/>
      <c r="F1459" s="98"/>
      <c r="G1459" s="98"/>
      <c r="H1459" s="98"/>
      <c r="I1459" s="98"/>
      <c r="J1459" s="98"/>
    </row>
    <row r="1460" spans="1:10" ht="12.75">
      <c r="A1460" s="28"/>
      <c r="B1460" s="28"/>
      <c r="C1460" s="98"/>
      <c r="D1460" s="98"/>
      <c r="E1460" s="98"/>
      <c r="F1460" s="98"/>
      <c r="G1460" s="98"/>
      <c r="H1460" s="98"/>
      <c r="I1460" s="98"/>
      <c r="J1460" s="98"/>
    </row>
    <row r="1461" spans="1:10" ht="12.75">
      <c r="A1461" s="28"/>
      <c r="B1461" s="28"/>
      <c r="C1461" s="98"/>
      <c r="D1461" s="98"/>
      <c r="E1461" s="98"/>
      <c r="F1461" s="98"/>
      <c r="G1461" s="98"/>
      <c r="H1461" s="98"/>
      <c r="I1461" s="98"/>
      <c r="J1461" s="98"/>
    </row>
    <row r="1462" spans="1:10" ht="12.75">
      <c r="A1462" s="28"/>
      <c r="B1462" s="28"/>
      <c r="C1462" s="98"/>
      <c r="D1462" s="98"/>
      <c r="E1462" s="98"/>
      <c r="F1462" s="98"/>
      <c r="G1462" s="98"/>
      <c r="H1462" s="98"/>
      <c r="I1462" s="98"/>
      <c r="J1462" s="98"/>
    </row>
    <row r="1463" spans="1:10" ht="12.75">
      <c r="A1463" s="28"/>
      <c r="B1463" s="28"/>
      <c r="C1463" s="98"/>
      <c r="D1463" s="98"/>
      <c r="E1463" s="98"/>
      <c r="F1463" s="98"/>
      <c r="G1463" s="98"/>
      <c r="H1463" s="98"/>
      <c r="I1463" s="98"/>
      <c r="J1463" s="98"/>
    </row>
    <row r="1464" spans="1:10" ht="12.75">
      <c r="A1464" s="28"/>
      <c r="B1464" s="28"/>
      <c r="C1464" s="98"/>
      <c r="D1464" s="98"/>
      <c r="E1464" s="98"/>
      <c r="F1464" s="98"/>
      <c r="G1464" s="98"/>
      <c r="H1464" s="98"/>
      <c r="I1464" s="98"/>
      <c r="J1464" s="98"/>
    </row>
    <row r="1465" spans="1:10" ht="12.75">
      <c r="A1465" s="28"/>
      <c r="B1465" s="28"/>
      <c r="C1465" s="98"/>
      <c r="D1465" s="98"/>
      <c r="E1465" s="98"/>
      <c r="F1465" s="98"/>
      <c r="G1465" s="98"/>
      <c r="H1465" s="98"/>
      <c r="I1465" s="98"/>
      <c r="J1465" s="98"/>
    </row>
    <row r="1466" spans="1:10" ht="12.75">
      <c r="A1466" s="28"/>
      <c r="B1466" s="28"/>
      <c r="C1466" s="98"/>
      <c r="D1466" s="98"/>
      <c r="E1466" s="98"/>
      <c r="F1466" s="98"/>
      <c r="G1466" s="98"/>
      <c r="H1466" s="98"/>
      <c r="I1466" s="98"/>
      <c r="J1466" s="98"/>
    </row>
    <row r="1467" spans="1:10" ht="12.75">
      <c r="A1467" s="28"/>
      <c r="B1467" s="28"/>
      <c r="C1467" s="98"/>
      <c r="D1467" s="98"/>
      <c r="E1467" s="98"/>
      <c r="F1467" s="98"/>
      <c r="G1467" s="98"/>
      <c r="H1467" s="98"/>
      <c r="I1467" s="98"/>
      <c r="J1467" s="98"/>
    </row>
    <row r="1468" spans="1:10" ht="12.75">
      <c r="A1468" s="28"/>
      <c r="B1468" s="28"/>
      <c r="C1468" s="98"/>
      <c r="D1468" s="98"/>
      <c r="E1468" s="98"/>
      <c r="F1468" s="98"/>
      <c r="G1468" s="98"/>
      <c r="H1468" s="98"/>
      <c r="I1468" s="98"/>
      <c r="J1468" s="98"/>
    </row>
    <row r="1469" spans="1:10" ht="12.75">
      <c r="A1469" s="28"/>
      <c r="B1469" s="28"/>
      <c r="C1469" s="98"/>
      <c r="D1469" s="98"/>
      <c r="E1469" s="98"/>
      <c r="F1469" s="98"/>
      <c r="G1469" s="98"/>
      <c r="H1469" s="98"/>
      <c r="I1469" s="98"/>
      <c r="J1469" s="98"/>
    </row>
    <row r="1470" spans="1:10" ht="12.75">
      <c r="A1470" s="28"/>
      <c r="B1470" s="28"/>
      <c r="C1470" s="98"/>
      <c r="D1470" s="98"/>
      <c r="E1470" s="98"/>
      <c r="F1470" s="98"/>
      <c r="G1470" s="98"/>
      <c r="H1470" s="98"/>
      <c r="I1470" s="98"/>
      <c r="J1470" s="98"/>
    </row>
    <row r="1471" spans="1:10" ht="12.75">
      <c r="A1471" s="28"/>
      <c r="B1471" s="28"/>
      <c r="C1471" s="98"/>
      <c r="D1471" s="98"/>
      <c r="E1471" s="98"/>
      <c r="F1471" s="98"/>
      <c r="G1471" s="98"/>
      <c r="H1471" s="98"/>
      <c r="I1471" s="98"/>
      <c r="J1471" s="98"/>
    </row>
    <row r="1472" spans="1:10" ht="12.75">
      <c r="A1472" s="28"/>
      <c r="B1472" s="28"/>
      <c r="C1472" s="98"/>
      <c r="D1472" s="98"/>
      <c r="E1472" s="98"/>
      <c r="F1472" s="98"/>
      <c r="G1472" s="98"/>
      <c r="H1472" s="98"/>
      <c r="I1472" s="98"/>
      <c r="J1472" s="98"/>
    </row>
    <row r="1473" spans="1:10" ht="12.75">
      <c r="A1473" s="28"/>
      <c r="B1473" s="28"/>
      <c r="C1473" s="98"/>
      <c r="D1473" s="98"/>
      <c r="E1473" s="98"/>
      <c r="F1473" s="98"/>
      <c r="G1473" s="98"/>
      <c r="H1473" s="98"/>
      <c r="I1473" s="98"/>
      <c r="J1473" s="98"/>
    </row>
    <row r="1474" spans="1:10" ht="12.75">
      <c r="A1474" s="28"/>
      <c r="B1474" s="28"/>
      <c r="C1474" s="98"/>
      <c r="D1474" s="98"/>
      <c r="E1474" s="98"/>
      <c r="F1474" s="98"/>
      <c r="G1474" s="98"/>
      <c r="H1474" s="98"/>
      <c r="I1474" s="98"/>
      <c r="J1474" s="98"/>
    </row>
    <row r="1475" spans="1:10" ht="12.75">
      <c r="A1475" s="28"/>
      <c r="B1475" s="28"/>
      <c r="C1475" s="98"/>
      <c r="D1475" s="98"/>
      <c r="E1475" s="98"/>
      <c r="F1475" s="98"/>
      <c r="G1475" s="98"/>
      <c r="H1475" s="98"/>
      <c r="I1475" s="98"/>
      <c r="J1475" s="98"/>
    </row>
    <row r="1476" spans="1:10" ht="12.75">
      <c r="A1476" s="28"/>
      <c r="B1476" s="28"/>
      <c r="C1476" s="98"/>
      <c r="D1476" s="98"/>
      <c r="E1476" s="98"/>
      <c r="F1476" s="98"/>
      <c r="G1476" s="98"/>
      <c r="H1476" s="98"/>
      <c r="I1476" s="98"/>
      <c r="J1476" s="98"/>
    </row>
    <row r="1477" spans="1:10" ht="12.75">
      <c r="A1477" s="28"/>
      <c r="B1477" s="28"/>
      <c r="C1477" s="98"/>
      <c r="D1477" s="98"/>
      <c r="E1477" s="98"/>
      <c r="F1477" s="98"/>
      <c r="G1477" s="98"/>
      <c r="H1477" s="98"/>
      <c r="I1477" s="98"/>
      <c r="J1477" s="98"/>
    </row>
    <row r="1478" spans="1:10" ht="12.75">
      <c r="A1478" s="28"/>
      <c r="B1478" s="28"/>
      <c r="C1478" s="98"/>
      <c r="D1478" s="98"/>
      <c r="E1478" s="98"/>
      <c r="F1478" s="98"/>
      <c r="G1478" s="98"/>
      <c r="H1478" s="98"/>
      <c r="I1478" s="98"/>
      <c r="J1478" s="98"/>
    </row>
    <row r="1479" spans="1:10" ht="12.75">
      <c r="A1479" s="28"/>
      <c r="B1479" s="28"/>
      <c r="C1479" s="98"/>
      <c r="D1479" s="98"/>
      <c r="E1479" s="98"/>
      <c r="F1479" s="98"/>
      <c r="G1479" s="98"/>
      <c r="H1479" s="98"/>
      <c r="I1479" s="98"/>
      <c r="J1479" s="98"/>
    </row>
    <row r="1480" spans="1:10" ht="12.75">
      <c r="A1480" s="28"/>
      <c r="B1480" s="28"/>
      <c r="C1480" s="98"/>
      <c r="D1480" s="98"/>
      <c r="E1480" s="98"/>
      <c r="F1480" s="98"/>
      <c r="G1480" s="98"/>
      <c r="H1480" s="98"/>
      <c r="I1480" s="98"/>
      <c r="J1480" s="98"/>
    </row>
    <row r="1481" spans="1:10" ht="12.75">
      <c r="A1481" s="28"/>
      <c r="B1481" s="28"/>
      <c r="C1481" s="98"/>
      <c r="D1481" s="98"/>
      <c r="E1481" s="98"/>
      <c r="F1481" s="98"/>
      <c r="G1481" s="98"/>
      <c r="H1481" s="98"/>
      <c r="I1481" s="98"/>
      <c r="J1481" s="98"/>
    </row>
    <row r="1482" spans="1:10" ht="12.75">
      <c r="A1482" s="28"/>
      <c r="B1482" s="28"/>
      <c r="C1482" s="98"/>
      <c r="D1482" s="98"/>
      <c r="E1482" s="98"/>
      <c r="F1482" s="98"/>
      <c r="G1482" s="98"/>
      <c r="H1482" s="98"/>
      <c r="I1482" s="98"/>
      <c r="J1482" s="98"/>
    </row>
    <row r="1483" spans="1:10" ht="12.75">
      <c r="A1483" s="28"/>
      <c r="B1483" s="28"/>
      <c r="C1483" s="98"/>
      <c r="D1483" s="98"/>
      <c r="E1483" s="98"/>
      <c r="F1483" s="98"/>
      <c r="G1483" s="98"/>
      <c r="H1483" s="98"/>
      <c r="I1483" s="98"/>
      <c r="J1483" s="98"/>
    </row>
    <row r="1484" spans="1:10" ht="12.75">
      <c r="A1484" s="28"/>
      <c r="B1484" s="28"/>
      <c r="C1484" s="98"/>
      <c r="D1484" s="98"/>
      <c r="E1484" s="98"/>
      <c r="F1484" s="98"/>
      <c r="G1484" s="98"/>
      <c r="H1484" s="98"/>
      <c r="I1484" s="98"/>
      <c r="J1484" s="98"/>
    </row>
    <row r="1485" spans="1:10" ht="12.75">
      <c r="A1485" s="28"/>
      <c r="B1485" s="28"/>
      <c r="C1485" s="98"/>
      <c r="D1485" s="98"/>
      <c r="E1485" s="98"/>
      <c r="F1485" s="98"/>
      <c r="G1485" s="98"/>
      <c r="H1485" s="98"/>
      <c r="I1485" s="98"/>
      <c r="J1485" s="98"/>
    </row>
    <row r="1486" spans="1:10" ht="12.75">
      <c r="A1486" s="28"/>
      <c r="B1486" s="28"/>
      <c r="C1486" s="98"/>
      <c r="D1486" s="98"/>
      <c r="E1486" s="98"/>
      <c r="F1486" s="98"/>
      <c r="G1486" s="98"/>
      <c r="H1486" s="98"/>
      <c r="I1486" s="98"/>
      <c r="J1486" s="98"/>
    </row>
    <row r="1487" spans="1:10" ht="12.75">
      <c r="A1487" s="28"/>
      <c r="B1487" s="28"/>
      <c r="C1487" s="98"/>
      <c r="D1487" s="98"/>
      <c r="E1487" s="98"/>
      <c r="F1487" s="98"/>
      <c r="G1487" s="98"/>
      <c r="H1487" s="98"/>
      <c r="I1487" s="98"/>
      <c r="J1487" s="98"/>
    </row>
    <row r="1488" spans="1:10" ht="12.75">
      <c r="A1488" s="28"/>
      <c r="B1488" s="28"/>
      <c r="C1488" s="98"/>
      <c r="D1488" s="98"/>
      <c r="E1488" s="98"/>
      <c r="F1488" s="98"/>
      <c r="G1488" s="98"/>
      <c r="H1488" s="98"/>
      <c r="I1488" s="98"/>
      <c r="J1488" s="98"/>
    </row>
    <row r="1489" spans="1:10" ht="12.75">
      <c r="A1489" s="98"/>
      <c r="B1489" s="98"/>
      <c r="C1489" s="98"/>
      <c r="D1489" s="98"/>
      <c r="E1489" s="98"/>
      <c r="F1489" s="98"/>
      <c r="G1489" s="98"/>
      <c r="H1489" s="98"/>
      <c r="I1489" s="98"/>
      <c r="J1489" s="98"/>
    </row>
    <row r="1490" spans="1:10" ht="12.75">
      <c r="A1490" s="98"/>
      <c r="B1490" s="98"/>
      <c r="C1490" s="98"/>
      <c r="D1490" s="98"/>
      <c r="E1490" s="98"/>
      <c r="F1490" s="98"/>
      <c r="G1490" s="98"/>
      <c r="H1490" s="98"/>
      <c r="I1490" s="98"/>
      <c r="J1490" s="98"/>
    </row>
    <row r="1491" spans="1:10" ht="12.75">
      <c r="A1491" s="98"/>
      <c r="B1491" s="98"/>
      <c r="C1491" s="98"/>
      <c r="D1491" s="98"/>
      <c r="E1491" s="98"/>
      <c r="F1491" s="98"/>
      <c r="G1491" s="98"/>
      <c r="H1491" s="98"/>
      <c r="I1491" s="98"/>
      <c r="J1491" s="98"/>
    </row>
    <row r="1492" spans="1:10" ht="12.75">
      <c r="A1492" s="98"/>
      <c r="B1492" s="98"/>
      <c r="C1492" s="98"/>
      <c r="D1492" s="98"/>
      <c r="E1492" s="98"/>
      <c r="F1492" s="98"/>
      <c r="G1492" s="98"/>
      <c r="H1492" s="98"/>
      <c r="I1492" s="98"/>
      <c r="J1492" s="98"/>
    </row>
    <row r="1493" spans="1:10" ht="12.75">
      <c r="A1493" s="98"/>
      <c r="B1493" s="98"/>
      <c r="C1493" s="98"/>
      <c r="D1493" s="98"/>
      <c r="E1493" s="98"/>
      <c r="F1493" s="98"/>
      <c r="G1493" s="98"/>
      <c r="H1493" s="98"/>
      <c r="I1493" s="98"/>
      <c r="J1493" s="98"/>
    </row>
    <row r="1494" spans="1:10" ht="12.75">
      <c r="A1494" s="98"/>
      <c r="B1494" s="98"/>
      <c r="C1494" s="98"/>
      <c r="D1494" s="98"/>
      <c r="E1494" s="98"/>
      <c r="F1494" s="98"/>
      <c r="G1494" s="98"/>
      <c r="H1494" s="98"/>
      <c r="I1494" s="98"/>
      <c r="J1494" s="98"/>
    </row>
    <row r="1495" spans="1:10" ht="12.75">
      <c r="A1495" s="98"/>
      <c r="B1495" s="98"/>
      <c r="C1495" s="98"/>
      <c r="D1495" s="98"/>
      <c r="E1495" s="98"/>
      <c r="F1495" s="98"/>
      <c r="G1495" s="98"/>
      <c r="H1495" s="98"/>
      <c r="I1495" s="98"/>
      <c r="J1495" s="98"/>
    </row>
    <row r="1496" spans="1:10" ht="12.75">
      <c r="A1496" s="98"/>
      <c r="B1496" s="98"/>
      <c r="C1496" s="98"/>
      <c r="D1496" s="98"/>
      <c r="E1496" s="98"/>
      <c r="F1496" s="98"/>
      <c r="G1496" s="98"/>
      <c r="H1496" s="98"/>
      <c r="I1496" s="98"/>
      <c r="J1496" s="98"/>
    </row>
    <row r="1497" spans="1:10" ht="12.75">
      <c r="A1497" s="98"/>
      <c r="B1497" s="98"/>
      <c r="C1497" s="98"/>
      <c r="D1497" s="98"/>
      <c r="E1497" s="98"/>
      <c r="F1497" s="98"/>
      <c r="G1497" s="98"/>
      <c r="H1497" s="98"/>
      <c r="I1497" s="98"/>
      <c r="J1497" s="98"/>
    </row>
    <row r="1498" spans="1:10" ht="12.75">
      <c r="A1498" s="98"/>
      <c r="B1498" s="98"/>
      <c r="C1498" s="98"/>
      <c r="D1498" s="98"/>
      <c r="E1498" s="98"/>
      <c r="F1498" s="98"/>
      <c r="G1498" s="98"/>
      <c r="H1498" s="98"/>
      <c r="I1498" s="98"/>
      <c r="J1498" s="98"/>
    </row>
    <row r="1499" spans="1:10" ht="12.75">
      <c r="A1499" s="98"/>
      <c r="B1499" s="98"/>
      <c r="C1499" s="98"/>
      <c r="D1499" s="98"/>
      <c r="E1499" s="98"/>
      <c r="F1499" s="98"/>
      <c r="G1499" s="98"/>
      <c r="H1499" s="98"/>
      <c r="I1499" s="98"/>
      <c r="J1499" s="98"/>
    </row>
    <row r="1500" spans="1:10" ht="12.75">
      <c r="A1500" s="98"/>
      <c r="B1500" s="98"/>
      <c r="C1500" s="98"/>
      <c r="D1500" s="98"/>
      <c r="E1500" s="98"/>
      <c r="F1500" s="98"/>
      <c r="G1500" s="98"/>
      <c r="H1500" s="98"/>
      <c r="I1500" s="98"/>
      <c r="J1500" s="98"/>
    </row>
    <row r="1501" spans="1:10" ht="12.75">
      <c r="A1501" s="98"/>
      <c r="B1501" s="98"/>
      <c r="C1501" s="98"/>
      <c r="D1501" s="98"/>
      <c r="E1501" s="98"/>
      <c r="F1501" s="98"/>
      <c r="G1501" s="98"/>
      <c r="H1501" s="98"/>
      <c r="I1501" s="98"/>
      <c r="J1501" s="98"/>
    </row>
    <row r="1502" spans="1:10" ht="12.75">
      <c r="A1502" s="98"/>
      <c r="B1502" s="98"/>
      <c r="C1502" s="98"/>
      <c r="D1502" s="98"/>
      <c r="E1502" s="98"/>
      <c r="F1502" s="98"/>
      <c r="G1502" s="98"/>
      <c r="H1502" s="98"/>
      <c r="I1502" s="98"/>
      <c r="J1502" s="98"/>
    </row>
    <row r="1503" spans="1:10" ht="12.75">
      <c r="A1503" s="98"/>
      <c r="B1503" s="98"/>
      <c r="C1503" s="98"/>
      <c r="D1503" s="98"/>
      <c r="E1503" s="98"/>
      <c r="F1503" s="98"/>
      <c r="G1503" s="98"/>
      <c r="H1503" s="98"/>
      <c r="I1503" s="98"/>
      <c r="J1503" s="98"/>
    </row>
    <row r="1504" spans="1:10" ht="12.75">
      <c r="A1504" s="98"/>
      <c r="B1504" s="98"/>
      <c r="C1504" s="98"/>
      <c r="D1504" s="98"/>
      <c r="E1504" s="98"/>
      <c r="F1504" s="98"/>
      <c r="G1504" s="98"/>
      <c r="H1504" s="98"/>
      <c r="I1504" s="98"/>
      <c r="J1504" s="98"/>
    </row>
    <row r="1505" spans="1:10" ht="12.75">
      <c r="A1505" s="98"/>
      <c r="B1505" s="98"/>
      <c r="C1505" s="98"/>
      <c r="D1505" s="98"/>
      <c r="E1505" s="98"/>
      <c r="F1505" s="98"/>
      <c r="G1505" s="98"/>
      <c r="H1505" s="98"/>
      <c r="I1505" s="98"/>
      <c r="J1505" s="98"/>
    </row>
    <row r="1506" spans="1:10" ht="12.75">
      <c r="A1506" s="98"/>
      <c r="B1506" s="98"/>
      <c r="C1506" s="98"/>
      <c r="D1506" s="98"/>
      <c r="E1506" s="98"/>
      <c r="F1506" s="98"/>
      <c r="G1506" s="98"/>
      <c r="H1506" s="98"/>
      <c r="I1506" s="98"/>
      <c r="J1506" s="98"/>
    </row>
    <row r="1507" spans="1:10" ht="12.75">
      <c r="A1507" s="98"/>
      <c r="B1507" s="98"/>
      <c r="C1507" s="98"/>
      <c r="D1507" s="98"/>
      <c r="E1507" s="98"/>
      <c r="F1507" s="98"/>
      <c r="G1507" s="98"/>
      <c r="H1507" s="98"/>
      <c r="I1507" s="98"/>
      <c r="J1507" s="98"/>
    </row>
    <row r="1508" spans="1:10" ht="12.75">
      <c r="A1508" s="98"/>
      <c r="B1508" s="98"/>
      <c r="C1508" s="98"/>
      <c r="D1508" s="98"/>
      <c r="E1508" s="98"/>
      <c r="F1508" s="98"/>
      <c r="G1508" s="98"/>
      <c r="H1508" s="98"/>
      <c r="I1508" s="98"/>
      <c r="J1508" s="98"/>
    </row>
    <row r="1509" spans="1:10" ht="12.75">
      <c r="A1509" s="98"/>
      <c r="B1509" s="98"/>
      <c r="C1509" s="98"/>
      <c r="D1509" s="98"/>
      <c r="E1509" s="98"/>
      <c r="F1509" s="98"/>
      <c r="G1509" s="98"/>
      <c r="H1509" s="98"/>
      <c r="I1509" s="98"/>
      <c r="J1509" s="98"/>
    </row>
    <row r="1510" spans="1:10" ht="12.75">
      <c r="A1510" s="98"/>
      <c r="B1510" s="98"/>
      <c r="C1510" s="98"/>
      <c r="D1510" s="98"/>
      <c r="E1510" s="98"/>
      <c r="F1510" s="98"/>
      <c r="G1510" s="98"/>
      <c r="H1510" s="98"/>
      <c r="I1510" s="98"/>
      <c r="J1510" s="98"/>
    </row>
    <row r="1511" spans="1:10" ht="12.75">
      <c r="A1511" s="98"/>
      <c r="B1511" s="98"/>
      <c r="C1511" s="98"/>
      <c r="D1511" s="98"/>
      <c r="E1511" s="98"/>
      <c r="F1511" s="98"/>
      <c r="G1511" s="98"/>
      <c r="H1511" s="98"/>
      <c r="I1511" s="98"/>
      <c r="J1511" s="98"/>
    </row>
    <row r="1512" spans="1:10" ht="12.75">
      <c r="A1512" s="98"/>
      <c r="B1512" s="98"/>
      <c r="C1512" s="98"/>
      <c r="D1512" s="98"/>
      <c r="E1512" s="98"/>
      <c r="F1512" s="98"/>
      <c r="G1512" s="98"/>
      <c r="H1512" s="98"/>
      <c r="I1512" s="98"/>
      <c r="J1512" s="98"/>
    </row>
    <row r="1513" spans="1:10" ht="12.75">
      <c r="A1513" s="98"/>
      <c r="B1513" s="98"/>
      <c r="C1513" s="98"/>
      <c r="D1513" s="98"/>
      <c r="E1513" s="98"/>
      <c r="F1513" s="98"/>
      <c r="G1513" s="98"/>
      <c r="H1513" s="98"/>
      <c r="I1513" s="98"/>
      <c r="J1513" s="98"/>
    </row>
    <row r="1514" spans="1:10" ht="12.75">
      <c r="A1514" s="98"/>
      <c r="B1514" s="98"/>
      <c r="C1514" s="98"/>
      <c r="D1514" s="98"/>
      <c r="E1514" s="98"/>
      <c r="F1514" s="98"/>
      <c r="G1514" s="98"/>
      <c r="H1514" s="98"/>
      <c r="I1514" s="98"/>
      <c r="J1514" s="98"/>
    </row>
    <row r="1515" spans="1:10" ht="12.75">
      <c r="A1515" s="98"/>
      <c r="B1515" s="98"/>
      <c r="C1515" s="98"/>
      <c r="D1515" s="98"/>
      <c r="E1515" s="98"/>
      <c r="F1515" s="98"/>
      <c r="G1515" s="98"/>
      <c r="H1515" s="98"/>
      <c r="I1515" s="98"/>
      <c r="J1515" s="98"/>
    </row>
    <row r="1516" spans="1:10" ht="12.75">
      <c r="A1516" s="98"/>
      <c r="B1516" s="98"/>
      <c r="C1516" s="98"/>
      <c r="D1516" s="98"/>
      <c r="E1516" s="98"/>
      <c r="F1516" s="98"/>
      <c r="G1516" s="98"/>
      <c r="H1516" s="98"/>
      <c r="I1516" s="98"/>
      <c r="J1516" s="98"/>
    </row>
    <row r="1517" spans="1:10" ht="12.75">
      <c r="A1517" s="98"/>
      <c r="B1517" s="98"/>
      <c r="C1517" s="98"/>
      <c r="D1517" s="98"/>
      <c r="E1517" s="98"/>
      <c r="F1517" s="98"/>
      <c r="G1517" s="98"/>
      <c r="H1517" s="98"/>
      <c r="I1517" s="98"/>
      <c r="J1517" s="98"/>
    </row>
    <row r="1518" spans="1:10" ht="12.75">
      <c r="A1518" s="98"/>
      <c r="B1518" s="98"/>
      <c r="C1518" s="98"/>
      <c r="D1518" s="98"/>
      <c r="E1518" s="98"/>
      <c r="F1518" s="98"/>
      <c r="G1518" s="98"/>
      <c r="H1518" s="98"/>
      <c r="I1518" s="98"/>
      <c r="J1518" s="98"/>
    </row>
    <row r="1519" spans="1:10" ht="12.75">
      <c r="A1519" s="98"/>
      <c r="B1519" s="98"/>
      <c r="C1519" s="98"/>
      <c r="D1519" s="98"/>
      <c r="E1519" s="98"/>
      <c r="F1519" s="98"/>
      <c r="G1519" s="98"/>
      <c r="H1519" s="98"/>
      <c r="I1519" s="98"/>
      <c r="J1519" s="98"/>
    </row>
    <row r="1520" spans="1:10" ht="12.75">
      <c r="A1520" s="98"/>
      <c r="B1520" s="98"/>
      <c r="C1520" s="98"/>
      <c r="D1520" s="98"/>
      <c r="E1520" s="98"/>
      <c r="F1520" s="98"/>
      <c r="G1520" s="98"/>
      <c r="H1520" s="98"/>
      <c r="I1520" s="98"/>
      <c r="J1520" s="98"/>
    </row>
    <row r="1521" spans="1:10" ht="12.75">
      <c r="A1521" s="98"/>
      <c r="B1521" s="98"/>
      <c r="C1521" s="98"/>
      <c r="D1521" s="98"/>
      <c r="E1521" s="98"/>
      <c r="F1521" s="98"/>
      <c r="G1521" s="98"/>
      <c r="H1521" s="98"/>
      <c r="I1521" s="98"/>
      <c r="J1521" s="98"/>
    </row>
    <row r="1522" spans="1:10" ht="12.75">
      <c r="A1522" s="98"/>
      <c r="B1522" s="98"/>
      <c r="C1522" s="98"/>
      <c r="D1522" s="98"/>
      <c r="E1522" s="98"/>
      <c r="F1522" s="98"/>
      <c r="G1522" s="98"/>
      <c r="H1522" s="98"/>
      <c r="I1522" s="98"/>
      <c r="J1522" s="98"/>
    </row>
    <row r="1523" spans="1:10" ht="12.75">
      <c r="A1523" s="98"/>
      <c r="B1523" s="98"/>
      <c r="C1523" s="98"/>
      <c r="D1523" s="98"/>
      <c r="E1523" s="98"/>
      <c r="F1523" s="98"/>
      <c r="G1523" s="98"/>
      <c r="H1523" s="98"/>
      <c r="I1523" s="98"/>
      <c r="J1523" s="98"/>
    </row>
    <row r="1524" spans="1:10" ht="12.75">
      <c r="A1524" s="98"/>
      <c r="B1524" s="98"/>
      <c r="C1524" s="98"/>
      <c r="D1524" s="98"/>
      <c r="E1524" s="98"/>
      <c r="F1524" s="98"/>
      <c r="G1524" s="98"/>
      <c r="H1524" s="98"/>
      <c r="I1524" s="98"/>
      <c r="J1524" s="98"/>
    </row>
    <row r="1525" spans="1:10" ht="12.75">
      <c r="A1525" s="98"/>
      <c r="B1525" s="98"/>
      <c r="C1525" s="98"/>
      <c r="D1525" s="98"/>
      <c r="E1525" s="98"/>
      <c r="F1525" s="98"/>
      <c r="G1525" s="98"/>
      <c r="H1525" s="98"/>
      <c r="I1525" s="98"/>
      <c r="J1525" s="98"/>
    </row>
    <row r="1526" spans="1:10" ht="12.75">
      <c r="A1526" s="98"/>
      <c r="B1526" s="98"/>
      <c r="C1526" s="98"/>
      <c r="D1526" s="98"/>
      <c r="E1526" s="98"/>
      <c r="F1526" s="98"/>
      <c r="G1526" s="98"/>
      <c r="H1526" s="98"/>
      <c r="I1526" s="98"/>
      <c r="J1526" s="98"/>
    </row>
    <row r="1527" spans="1:10" ht="12.75">
      <c r="A1527" s="98"/>
      <c r="B1527" s="98"/>
      <c r="C1527" s="98"/>
      <c r="D1527" s="98"/>
      <c r="E1527" s="98"/>
      <c r="F1527" s="98"/>
      <c r="G1527" s="98"/>
      <c r="H1527" s="98"/>
      <c r="I1527" s="98"/>
      <c r="J1527" s="98"/>
    </row>
    <row r="1528" spans="1:10" ht="12.75">
      <c r="A1528" s="98"/>
      <c r="B1528" s="98"/>
      <c r="C1528" s="98"/>
      <c r="D1528" s="98"/>
      <c r="E1528" s="98"/>
      <c r="F1528" s="98"/>
      <c r="G1528" s="98"/>
      <c r="H1528" s="98"/>
      <c r="I1528" s="98"/>
      <c r="J1528" s="98"/>
    </row>
    <row r="1529" spans="1:10" ht="12.75">
      <c r="A1529" s="98"/>
      <c r="B1529" s="98"/>
      <c r="C1529" s="98"/>
      <c r="D1529" s="98"/>
      <c r="E1529" s="98"/>
      <c r="F1529" s="98"/>
      <c r="G1529" s="98"/>
      <c r="H1529" s="98"/>
      <c r="I1529" s="98"/>
      <c r="J1529" s="98"/>
    </row>
  </sheetData>
  <sheetProtection/>
  <mergeCells count="18">
    <mergeCell ref="L528:L537"/>
    <mergeCell ref="O528:O537"/>
    <mergeCell ref="B223:F223"/>
    <mergeCell ref="B240:F240"/>
    <mergeCell ref="C243:D243"/>
    <mergeCell ref="E243:F243"/>
    <mergeCell ref="C242:D242"/>
    <mergeCell ref="E242:F242"/>
    <mergeCell ref="C188:D188"/>
    <mergeCell ref="C226:D226"/>
    <mergeCell ref="E226:F226"/>
    <mergeCell ref="C227:D227"/>
    <mergeCell ref="E227:F227"/>
    <mergeCell ref="C86:D86"/>
    <mergeCell ref="C106:D106"/>
    <mergeCell ref="E106:F106"/>
    <mergeCell ref="C107:D107"/>
    <mergeCell ref="E107:F107"/>
  </mergeCells>
  <printOptions/>
  <pageMargins left="0.76" right="0" top="0.5" bottom="0" header="0.5" footer="0.5"/>
  <pageSetup horizontalDpi="300" verticalDpi="300" orientation="portrait" paperSize="9" scale="95" r:id="rId4"/>
  <rowBreaks count="3" manualBreakCount="3">
    <brk id="67" max="5" man="1"/>
    <brk id="137" max="5" man="1"/>
    <brk id="270" max="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536"/>
  <sheetViews>
    <sheetView tabSelected="1" zoomScale="130" zoomScaleNormal="130" zoomScaleSheetLayoutView="130" zoomScalePageLayoutView="85" workbookViewId="0" topLeftCell="A151">
      <selection activeCell="C155" sqref="C155"/>
    </sheetView>
  </sheetViews>
  <sheetFormatPr defaultColWidth="9.140625" defaultRowHeight="12.75"/>
  <cols>
    <col min="1" max="1" width="3.8515625" style="0" customWidth="1"/>
    <col min="2" max="2" width="20.8515625" style="0" customWidth="1"/>
    <col min="3" max="3" width="35.57421875" style="0" customWidth="1"/>
    <col min="4" max="4" width="11.28125" style="0" customWidth="1"/>
    <col min="5" max="5" width="10.57421875" style="0" customWidth="1"/>
    <col min="6" max="6" width="10.00390625" style="0" customWidth="1"/>
    <col min="7" max="7" width="11.7109375" style="0" customWidth="1"/>
    <col min="8" max="8" width="9.7109375" style="0" hidden="1" customWidth="1"/>
    <col min="9" max="10" width="8.00390625" style="0" bestFit="1" customWidth="1"/>
    <col min="11" max="11" width="3.7109375" style="0" bestFit="1" customWidth="1"/>
  </cols>
  <sheetData>
    <row r="2" spans="2:3" ht="19.5">
      <c r="B2" s="18" t="s">
        <v>59</v>
      </c>
      <c r="C2" s="18"/>
    </row>
    <row r="3" spans="2:3" ht="12.75">
      <c r="B3" s="29" t="s">
        <v>88</v>
      </c>
      <c r="C3" s="29"/>
    </row>
    <row r="4" spans="2:3" ht="12.75">
      <c r="B4" s="19"/>
      <c r="C4" s="19"/>
    </row>
    <row r="5" ht="14.25">
      <c r="A5" s="1" t="s">
        <v>346</v>
      </c>
    </row>
    <row r="6" spans="2:3" ht="12.75">
      <c r="B6" s="29"/>
      <c r="C6" s="29"/>
    </row>
    <row r="7" spans="1:9" ht="18.75">
      <c r="A7" s="17" t="s">
        <v>103</v>
      </c>
      <c r="D7" s="17"/>
      <c r="E7" s="17"/>
      <c r="F7" s="17"/>
      <c r="G7" s="17"/>
      <c r="H7" s="17"/>
      <c r="I7" s="17"/>
    </row>
    <row r="8" spans="1:9" ht="18.75" customHeight="1">
      <c r="A8" s="17" t="s">
        <v>104</v>
      </c>
      <c r="D8" s="14"/>
      <c r="E8" s="14"/>
      <c r="F8" s="14"/>
      <c r="G8" s="14"/>
      <c r="H8" s="14"/>
      <c r="I8" s="14"/>
    </row>
    <row r="10" spans="1:7" ht="12.75">
      <c r="A10" s="29" t="s">
        <v>12</v>
      </c>
      <c r="B10" s="29" t="s">
        <v>176</v>
      </c>
      <c r="C10" s="29"/>
      <c r="G10" s="28"/>
    </row>
    <row r="11" spans="1:7" ht="8.25" customHeight="1">
      <c r="A11" s="28"/>
      <c r="B11" s="28"/>
      <c r="C11" s="28"/>
      <c r="G11" s="28"/>
    </row>
    <row r="12" spans="1:7" ht="12.75">
      <c r="A12" s="28"/>
      <c r="B12" s="28" t="s">
        <v>372</v>
      </c>
      <c r="C12" s="28"/>
      <c r="G12" s="28"/>
    </row>
    <row r="13" spans="1:7" ht="12.75">
      <c r="A13" s="28"/>
      <c r="B13" s="28" t="s">
        <v>371</v>
      </c>
      <c r="C13" s="28"/>
      <c r="G13" s="28"/>
    </row>
    <row r="14" spans="1:7" ht="12.75">
      <c r="A14" s="28"/>
      <c r="B14" s="28" t="s">
        <v>370</v>
      </c>
      <c r="C14" s="28"/>
      <c r="G14" s="28"/>
    </row>
    <row r="15" spans="1:7" ht="8.25" customHeight="1">
      <c r="A15" s="28"/>
      <c r="B15" s="28"/>
      <c r="C15" s="28"/>
      <c r="G15" s="28"/>
    </row>
    <row r="16" spans="1:7" ht="12.75">
      <c r="A16" s="28"/>
      <c r="B16" s="28" t="s">
        <v>163</v>
      </c>
      <c r="C16" s="28"/>
      <c r="G16" s="28"/>
    </row>
    <row r="17" spans="1:7" ht="12.75">
      <c r="A17" s="28"/>
      <c r="B17" s="28" t="s">
        <v>330</v>
      </c>
      <c r="C17" s="28"/>
      <c r="G17" s="28"/>
    </row>
    <row r="18" spans="1:7" ht="12.75">
      <c r="A18" s="28"/>
      <c r="B18" s="28" t="s">
        <v>375</v>
      </c>
      <c r="C18" s="28"/>
      <c r="G18" s="28"/>
    </row>
    <row r="19" spans="1:7" ht="12.75">
      <c r="A19" s="28"/>
      <c r="B19" s="46" t="s">
        <v>373</v>
      </c>
      <c r="C19" s="46"/>
      <c r="G19" s="28"/>
    </row>
    <row r="20" spans="1:7" s="7" customFormat="1" ht="8.25" customHeight="1">
      <c r="A20" s="46"/>
      <c r="G20" s="46"/>
    </row>
    <row r="21" spans="1:8" s="65" customFormat="1" ht="12.75">
      <c r="A21" s="64"/>
      <c r="B21" s="29" t="s">
        <v>164</v>
      </c>
      <c r="C21"/>
      <c r="D21"/>
      <c r="E21"/>
      <c r="F21"/>
      <c r="G21" s="29" t="s">
        <v>165</v>
      </c>
      <c r="H21" s="66"/>
    </row>
    <row r="22" spans="1:8" s="65" customFormat="1" ht="12.75">
      <c r="A22" s="64"/>
      <c r="B22" s="28" t="s">
        <v>231</v>
      </c>
      <c r="C22"/>
      <c r="D22"/>
      <c r="E22"/>
      <c r="F22"/>
      <c r="G22" s="186" t="s">
        <v>240</v>
      </c>
      <c r="H22" s="284"/>
    </row>
    <row r="23" spans="1:8" s="65" customFormat="1" ht="12.75">
      <c r="A23" s="64"/>
      <c r="B23" s="28" t="s">
        <v>229</v>
      </c>
      <c r="C23"/>
      <c r="D23"/>
      <c r="E23"/>
      <c r="F23"/>
      <c r="G23" s="186" t="s">
        <v>241</v>
      </c>
      <c r="H23" s="284"/>
    </row>
    <row r="24" spans="1:8" s="65" customFormat="1" ht="12.75">
      <c r="A24" s="64"/>
      <c r="B24" s="28" t="s">
        <v>230</v>
      </c>
      <c r="C24"/>
      <c r="D24"/>
      <c r="E24"/>
      <c r="F24"/>
      <c r="G24" s="186" t="s">
        <v>241</v>
      </c>
      <c r="H24" s="284"/>
    </row>
    <row r="25" spans="1:8" s="65" customFormat="1" ht="12.75">
      <c r="A25" s="64"/>
      <c r="B25" s="28" t="s">
        <v>232</v>
      </c>
      <c r="C25"/>
      <c r="D25"/>
      <c r="E25"/>
      <c r="F25"/>
      <c r="G25" s="186" t="s">
        <v>241</v>
      </c>
      <c r="H25" s="284"/>
    </row>
    <row r="26" spans="1:8" s="65" customFormat="1" ht="12.75">
      <c r="A26" s="64"/>
      <c r="B26" s="28" t="s">
        <v>233</v>
      </c>
      <c r="C26"/>
      <c r="D26"/>
      <c r="E26"/>
      <c r="F26"/>
      <c r="G26" s="186" t="s">
        <v>241</v>
      </c>
      <c r="H26" s="284"/>
    </row>
    <row r="27" spans="1:8" s="65" customFormat="1" ht="12.75">
      <c r="A27" s="64"/>
      <c r="B27" s="28" t="s">
        <v>234</v>
      </c>
      <c r="C27"/>
      <c r="D27"/>
      <c r="E27"/>
      <c r="F27"/>
      <c r="G27" s="186" t="s">
        <v>241</v>
      </c>
      <c r="H27" s="284"/>
    </row>
    <row r="28" spans="1:8" s="65" customFormat="1" ht="12.75">
      <c r="A28" s="64"/>
      <c r="B28" s="28" t="s">
        <v>235</v>
      </c>
      <c r="C28"/>
      <c r="D28"/>
      <c r="E28"/>
      <c r="F28"/>
      <c r="G28" s="186" t="s">
        <v>241</v>
      </c>
      <c r="H28" s="284"/>
    </row>
    <row r="29" spans="1:8" s="65" customFormat="1" ht="12.75">
      <c r="A29" s="64"/>
      <c r="B29" s="28" t="s">
        <v>236</v>
      </c>
      <c r="C29"/>
      <c r="D29"/>
      <c r="E29"/>
      <c r="F29"/>
      <c r="G29" s="186" t="s">
        <v>241</v>
      </c>
      <c r="H29" s="284"/>
    </row>
    <row r="30" spans="1:8" s="65" customFormat="1" ht="12.75">
      <c r="A30" s="64"/>
      <c r="B30" s="28" t="s">
        <v>237</v>
      </c>
      <c r="C30"/>
      <c r="D30"/>
      <c r="E30"/>
      <c r="F30"/>
      <c r="G30" s="186" t="s">
        <v>241</v>
      </c>
      <c r="H30" s="284"/>
    </row>
    <row r="31" spans="1:8" s="65" customFormat="1" ht="12.75">
      <c r="A31" s="64"/>
      <c r="B31" s="28" t="s">
        <v>238</v>
      </c>
      <c r="C31"/>
      <c r="D31"/>
      <c r="E31"/>
      <c r="F31"/>
      <c r="G31" s="186" t="s">
        <v>241</v>
      </c>
      <c r="H31" s="284"/>
    </row>
    <row r="32" spans="1:8" s="65" customFormat="1" ht="12.75">
      <c r="A32" s="64"/>
      <c r="B32" s="28" t="s">
        <v>239</v>
      </c>
      <c r="C32"/>
      <c r="D32"/>
      <c r="E32"/>
      <c r="F32"/>
      <c r="G32" s="186" t="s">
        <v>241</v>
      </c>
      <c r="H32" s="284"/>
    </row>
    <row r="33" spans="1:8" s="65" customFormat="1" ht="12.75">
      <c r="A33" s="64"/>
      <c r="B33" s="28" t="s">
        <v>242</v>
      </c>
      <c r="C33"/>
      <c r="D33"/>
      <c r="E33"/>
      <c r="F33"/>
      <c r="G33" s="186" t="s">
        <v>257</v>
      </c>
      <c r="H33" s="284"/>
    </row>
    <row r="34" spans="1:8" s="65" customFormat="1" ht="12.75">
      <c r="A34" s="64"/>
      <c r="B34" s="28" t="s">
        <v>243</v>
      </c>
      <c r="C34"/>
      <c r="D34"/>
      <c r="E34"/>
      <c r="F34"/>
      <c r="G34" s="186" t="s">
        <v>257</v>
      </c>
      <c r="H34" s="284"/>
    </row>
    <row r="35" spans="1:8" s="65" customFormat="1" ht="12.75">
      <c r="A35" s="64"/>
      <c r="B35" s="28" t="s">
        <v>244</v>
      </c>
      <c r="C35"/>
      <c r="D35"/>
      <c r="E35"/>
      <c r="F35"/>
      <c r="G35" s="186" t="s">
        <v>257</v>
      </c>
      <c r="H35" s="284"/>
    </row>
    <row r="36" spans="1:8" s="65" customFormat="1" ht="12.75">
      <c r="A36" s="64"/>
      <c r="B36" s="28" t="s">
        <v>245</v>
      </c>
      <c r="C36"/>
      <c r="D36"/>
      <c r="E36"/>
      <c r="F36"/>
      <c r="G36" s="186" t="s">
        <v>257</v>
      </c>
      <c r="H36" s="284"/>
    </row>
    <row r="37" spans="1:8" s="65" customFormat="1" ht="12.75">
      <c r="A37" s="64"/>
      <c r="B37" s="28" t="s">
        <v>246</v>
      </c>
      <c r="C37"/>
      <c r="D37"/>
      <c r="E37"/>
      <c r="F37"/>
      <c r="G37" s="186" t="s">
        <v>257</v>
      </c>
      <c r="H37" s="284"/>
    </row>
    <row r="38" spans="1:8" s="65" customFormat="1" ht="12.75">
      <c r="A38" s="64"/>
      <c r="B38" s="28" t="s">
        <v>247</v>
      </c>
      <c r="C38"/>
      <c r="D38"/>
      <c r="E38"/>
      <c r="F38"/>
      <c r="G38" s="186" t="s">
        <v>257</v>
      </c>
      <c r="H38" s="284"/>
    </row>
    <row r="39" spans="1:8" s="65" customFormat="1" ht="12.75">
      <c r="A39" s="64"/>
      <c r="B39" s="28" t="s">
        <v>248</v>
      </c>
      <c r="C39"/>
      <c r="D39"/>
      <c r="E39"/>
      <c r="F39"/>
      <c r="G39" s="186" t="s">
        <v>257</v>
      </c>
      <c r="H39" s="284"/>
    </row>
    <row r="40" spans="1:8" s="65" customFormat="1" ht="12.75">
      <c r="A40" s="64"/>
      <c r="B40" s="28" t="s">
        <v>249</v>
      </c>
      <c r="C40"/>
      <c r="D40"/>
      <c r="E40"/>
      <c r="F40"/>
      <c r="G40" s="186" t="s">
        <v>257</v>
      </c>
      <c r="H40" s="284"/>
    </row>
    <row r="41" spans="1:8" s="65" customFormat="1" ht="12.75">
      <c r="A41" s="64"/>
      <c r="B41" s="28" t="s">
        <v>250</v>
      </c>
      <c r="C41"/>
      <c r="D41"/>
      <c r="E41"/>
      <c r="F41"/>
      <c r="G41" s="186" t="s">
        <v>257</v>
      </c>
      <c r="H41" s="284"/>
    </row>
    <row r="42" spans="1:8" s="65" customFormat="1" ht="12.75">
      <c r="A42" s="64"/>
      <c r="B42" s="28" t="s">
        <v>251</v>
      </c>
      <c r="C42"/>
      <c r="D42"/>
      <c r="E42"/>
      <c r="F42"/>
      <c r="G42" s="186" t="s">
        <v>257</v>
      </c>
      <c r="H42" s="284"/>
    </row>
    <row r="43" spans="1:8" s="65" customFormat="1" ht="12.75">
      <c r="A43" s="64"/>
      <c r="B43" s="28" t="s">
        <v>252</v>
      </c>
      <c r="C43"/>
      <c r="D43"/>
      <c r="E43"/>
      <c r="F43"/>
      <c r="G43" s="186" t="s">
        <v>257</v>
      </c>
      <c r="H43" s="284"/>
    </row>
    <row r="44" spans="1:8" s="65" customFormat="1" ht="12.75">
      <c r="A44" s="64"/>
      <c r="B44" s="28" t="s">
        <v>253</v>
      </c>
      <c r="C44"/>
      <c r="D44"/>
      <c r="E44"/>
      <c r="F44"/>
      <c r="G44" s="186" t="s">
        <v>257</v>
      </c>
      <c r="H44" s="284"/>
    </row>
    <row r="45" spans="1:8" s="65" customFormat="1" ht="12.75">
      <c r="A45" s="64"/>
      <c r="B45" s="28" t="s">
        <v>254</v>
      </c>
      <c r="C45"/>
      <c r="D45"/>
      <c r="E45"/>
      <c r="F45"/>
      <c r="G45" s="186" t="s">
        <v>257</v>
      </c>
      <c r="H45" s="284"/>
    </row>
    <row r="46" spans="1:8" s="65" customFormat="1" ht="12.75">
      <c r="A46" s="64"/>
      <c r="B46" s="28" t="s">
        <v>255</v>
      </c>
      <c r="C46"/>
      <c r="D46"/>
      <c r="E46"/>
      <c r="F46"/>
      <c r="G46" s="186" t="s">
        <v>257</v>
      </c>
      <c r="H46" s="284"/>
    </row>
    <row r="47" spans="1:8" s="65" customFormat="1" ht="12.75">
      <c r="A47" s="64"/>
      <c r="B47" s="28" t="s">
        <v>256</v>
      </c>
      <c r="C47"/>
      <c r="D47"/>
      <c r="E47"/>
      <c r="F47"/>
      <c r="G47" s="186" t="s">
        <v>257</v>
      </c>
      <c r="H47" s="284"/>
    </row>
    <row r="48" spans="1:7" s="65" customFormat="1" ht="8.25" customHeight="1">
      <c r="A48" s="64"/>
      <c r="G48" s="64"/>
    </row>
    <row r="49" spans="1:7" s="65" customFormat="1" ht="12.75">
      <c r="A49" s="64"/>
      <c r="B49" s="273" t="s">
        <v>382</v>
      </c>
      <c r="C49" s="273"/>
      <c r="G49" s="64"/>
    </row>
    <row r="50" spans="1:7" s="65" customFormat="1" ht="12.75">
      <c r="A50" s="64"/>
      <c r="B50" s="273" t="s">
        <v>374</v>
      </c>
      <c r="C50" s="273"/>
      <c r="G50" s="64"/>
    </row>
    <row r="51" spans="1:7" s="65" customFormat="1" ht="12.75">
      <c r="A51" s="64"/>
      <c r="B51" s="273"/>
      <c r="C51" s="273"/>
      <c r="G51" s="64"/>
    </row>
    <row r="52" spans="1:6" ht="12.75">
      <c r="A52" s="29" t="s">
        <v>13</v>
      </c>
      <c r="B52" s="29" t="s">
        <v>188</v>
      </c>
      <c r="C52" s="29"/>
      <c r="D52" s="29"/>
      <c r="E52" s="29"/>
      <c r="F52" s="28"/>
    </row>
    <row r="53" spans="1:3" ht="12.75">
      <c r="A53" s="28"/>
      <c r="B53" s="28"/>
      <c r="C53" s="28"/>
    </row>
    <row r="54" spans="1:3" ht="12.75">
      <c r="A54" s="28"/>
      <c r="B54" s="28" t="s">
        <v>260</v>
      </c>
      <c r="C54" s="28"/>
    </row>
    <row r="55" spans="1:3" ht="12.75">
      <c r="A55" s="28"/>
      <c r="B55" s="28" t="s">
        <v>325</v>
      </c>
      <c r="C55" s="28"/>
    </row>
    <row r="56" spans="1:3" ht="12.75">
      <c r="A56" s="28"/>
      <c r="B56" s="28"/>
      <c r="C56" s="28"/>
    </row>
    <row r="57" spans="1:5" ht="12.75">
      <c r="A57" s="29" t="s">
        <v>14</v>
      </c>
      <c r="B57" s="29" t="s">
        <v>62</v>
      </c>
      <c r="C57" s="29"/>
      <c r="D57" s="19"/>
      <c r="E57" s="19"/>
    </row>
    <row r="58" spans="1:3" ht="12.75">
      <c r="A58" s="28"/>
      <c r="B58" s="28"/>
      <c r="C58" s="28"/>
    </row>
    <row r="59" spans="1:7" ht="12.75">
      <c r="A59" s="28"/>
      <c r="B59" s="64" t="s">
        <v>383</v>
      </c>
      <c r="C59" s="64"/>
      <c r="D59" s="65"/>
      <c r="E59" s="65"/>
      <c r="F59" s="65"/>
      <c r="G59" s="65"/>
    </row>
    <row r="60" spans="1:7" ht="12.75">
      <c r="A60" s="28"/>
      <c r="B60" s="64" t="s">
        <v>384</v>
      </c>
      <c r="C60" s="64"/>
      <c r="D60" s="65"/>
      <c r="E60" s="65"/>
      <c r="F60" s="65"/>
      <c r="G60" s="65"/>
    </row>
    <row r="61" spans="1:7" ht="12.75">
      <c r="A61" s="28"/>
      <c r="B61" s="64"/>
      <c r="C61" s="64"/>
      <c r="D61" s="65"/>
      <c r="E61" s="65"/>
      <c r="F61" s="65"/>
      <c r="G61" s="65"/>
    </row>
    <row r="62" spans="1:3" ht="12.75">
      <c r="A62" s="29" t="s">
        <v>15</v>
      </c>
      <c r="B62" s="29" t="s">
        <v>16</v>
      </c>
      <c r="C62" s="29"/>
    </row>
    <row r="64" spans="1:7" ht="12.75">
      <c r="A64" s="28"/>
      <c r="B64" s="64" t="s">
        <v>178</v>
      </c>
      <c r="C64" s="64"/>
      <c r="D64" s="65"/>
      <c r="E64" s="65"/>
      <c r="F64" s="65"/>
      <c r="G64" s="65"/>
    </row>
    <row r="65" spans="1:7" ht="12.75">
      <c r="A65" s="28"/>
      <c r="B65" s="64" t="s">
        <v>261</v>
      </c>
      <c r="C65" s="64"/>
      <c r="D65" s="65"/>
      <c r="E65" s="65"/>
      <c r="F65" s="65"/>
      <c r="G65" s="65"/>
    </row>
    <row r="66" spans="1:7" ht="12.75">
      <c r="A66" s="28"/>
      <c r="B66" s="64"/>
      <c r="C66" s="64"/>
      <c r="D66" s="65"/>
      <c r="E66" s="65"/>
      <c r="F66" s="65"/>
      <c r="G66" s="65"/>
    </row>
    <row r="67" spans="1:7" ht="12.75">
      <c r="A67" s="28"/>
      <c r="B67" s="64"/>
      <c r="C67" s="64"/>
      <c r="D67" s="65"/>
      <c r="E67" s="65"/>
      <c r="F67" s="65"/>
      <c r="G67" s="65"/>
    </row>
    <row r="68" spans="1:7" ht="12.75">
      <c r="A68" s="28"/>
      <c r="B68" s="28"/>
      <c r="C68" s="28"/>
      <c r="G68" s="48" t="s">
        <v>314</v>
      </c>
    </row>
    <row r="70" spans="1:7" ht="12.75">
      <c r="A70" s="29" t="s">
        <v>17</v>
      </c>
      <c r="B70" s="29" t="s">
        <v>18</v>
      </c>
      <c r="C70" s="29"/>
      <c r="D70" s="19"/>
      <c r="E70" s="19"/>
      <c r="F70" s="19"/>
      <c r="G70" s="19"/>
    </row>
    <row r="71" spans="2:7" s="65" customFormat="1" ht="7.5" customHeight="1">
      <c r="B71" s="231"/>
      <c r="C71" s="231"/>
      <c r="D71" s="232"/>
      <c r="E71" s="233"/>
      <c r="F71" s="232"/>
      <c r="G71" s="233"/>
    </row>
    <row r="72" spans="1:3" ht="12.75">
      <c r="A72" s="28"/>
      <c r="B72" s="28" t="s">
        <v>262</v>
      </c>
      <c r="C72" s="28"/>
    </row>
    <row r="73" spans="1:3" ht="12.75">
      <c r="A73" s="28"/>
      <c r="B73" s="28" t="s">
        <v>263</v>
      </c>
      <c r="C73" s="28"/>
    </row>
    <row r="74" spans="1:3" ht="12.75">
      <c r="A74" s="28"/>
      <c r="B74" s="28"/>
      <c r="C74" s="28"/>
    </row>
    <row r="75" spans="1:5" ht="12.75">
      <c r="A75" s="29" t="s">
        <v>19</v>
      </c>
      <c r="B75" s="29" t="s">
        <v>20</v>
      </c>
      <c r="C75" s="29"/>
      <c r="D75" s="19"/>
      <c r="E75" s="19"/>
    </row>
    <row r="76" spans="2:7" s="65" customFormat="1" ht="7.5" customHeight="1">
      <c r="B76" s="231"/>
      <c r="C76" s="231"/>
      <c r="D76" s="232"/>
      <c r="E76" s="233"/>
      <c r="F76" s="232"/>
      <c r="G76" s="233"/>
    </row>
    <row r="77" spans="1:3" ht="12.75">
      <c r="A77" s="28"/>
      <c r="B77" s="28" t="s">
        <v>264</v>
      </c>
      <c r="C77" s="28"/>
    </row>
    <row r="78" spans="1:3" ht="12.75">
      <c r="A78" s="28"/>
      <c r="B78" s="28" t="s">
        <v>265</v>
      </c>
      <c r="C78" s="28"/>
    </row>
    <row r="79" spans="1:3" ht="12.75">
      <c r="A79" s="28"/>
      <c r="B79" s="28"/>
      <c r="C79" s="28"/>
    </row>
    <row r="80" spans="1:3" ht="12.75">
      <c r="A80" s="29" t="s">
        <v>27</v>
      </c>
      <c r="B80" s="29" t="s">
        <v>28</v>
      </c>
      <c r="C80" s="29"/>
    </row>
    <row r="81" spans="2:7" s="65" customFormat="1" ht="7.5" customHeight="1">
      <c r="B81" s="231"/>
      <c r="C81" s="231"/>
      <c r="D81" s="232"/>
      <c r="E81" s="233"/>
      <c r="F81" s="232"/>
      <c r="G81" s="233"/>
    </row>
    <row r="82" spans="1:3" ht="12.75">
      <c r="A82" s="28"/>
      <c r="B82" s="28" t="s">
        <v>266</v>
      </c>
      <c r="C82" s="28"/>
    </row>
    <row r="84" spans="1:10" ht="14.25" customHeight="1">
      <c r="A84" s="29" t="s">
        <v>29</v>
      </c>
      <c r="B84" s="66" t="s">
        <v>30</v>
      </c>
      <c r="C84" s="66"/>
      <c r="D84" s="73" t="s">
        <v>1</v>
      </c>
      <c r="E84" s="65"/>
      <c r="F84" s="65"/>
      <c r="G84" s="65"/>
      <c r="J84" s="48"/>
    </row>
    <row r="85" spans="2:7" s="65" customFormat="1" ht="7.5" customHeight="1">
      <c r="B85" s="231"/>
      <c r="C85" s="231"/>
      <c r="D85" s="232"/>
      <c r="E85" s="233"/>
      <c r="F85" s="232"/>
      <c r="G85" s="233"/>
    </row>
    <row r="86" spans="1:10" ht="14.25" customHeight="1">
      <c r="A86" s="29"/>
      <c r="B86" s="234" t="s">
        <v>267</v>
      </c>
      <c r="C86" s="234"/>
      <c r="D86" s="73"/>
      <c r="E86" s="65"/>
      <c r="F86" s="65"/>
      <c r="G86" s="65"/>
      <c r="J86" s="48"/>
    </row>
    <row r="87" spans="1:10" ht="14.25" customHeight="1">
      <c r="A87" s="29"/>
      <c r="B87" s="66"/>
      <c r="C87" s="66"/>
      <c r="D87" s="313" t="s">
        <v>360</v>
      </c>
      <c r="E87" s="313"/>
      <c r="F87" s="65"/>
      <c r="G87" s="65"/>
      <c r="J87" s="48"/>
    </row>
    <row r="88" spans="1:10" ht="15.75" customHeight="1">
      <c r="A88" s="28"/>
      <c r="B88" s="74"/>
      <c r="C88" s="74"/>
      <c r="D88" s="87" t="s">
        <v>353</v>
      </c>
      <c r="E88" s="87" t="s">
        <v>359</v>
      </c>
      <c r="F88" s="65"/>
      <c r="G88" s="75"/>
      <c r="J88" s="48"/>
    </row>
    <row r="89" spans="1:10" ht="12.75">
      <c r="A89" s="28"/>
      <c r="D89" s="77" t="s">
        <v>9</v>
      </c>
      <c r="E89" s="77" t="s">
        <v>9</v>
      </c>
      <c r="F89" s="76"/>
      <c r="G89" s="76"/>
      <c r="J89" s="48"/>
    </row>
    <row r="90" spans="1:7" ht="12.75">
      <c r="A90" s="28"/>
      <c r="B90" s="66" t="s">
        <v>68</v>
      </c>
      <c r="C90" s="66"/>
      <c r="F90" s="76"/>
      <c r="G90" s="65"/>
    </row>
    <row r="91" spans="1:7" ht="12.75">
      <c r="A91" s="28"/>
      <c r="B91" s="64" t="s">
        <v>97</v>
      </c>
      <c r="C91" s="64"/>
      <c r="D91" s="258">
        <f>40977-547</f>
        <v>40430</v>
      </c>
      <c r="E91" s="258">
        <v>40592</v>
      </c>
      <c r="F91" s="65"/>
      <c r="G91" s="65"/>
    </row>
    <row r="92" spans="1:7" ht="12.75">
      <c r="A92" s="28"/>
      <c r="B92" s="64" t="s">
        <v>69</v>
      </c>
      <c r="C92" s="64"/>
      <c r="D92" s="258">
        <v>452</v>
      </c>
      <c r="E92" s="258">
        <v>1002</v>
      </c>
      <c r="F92" s="65"/>
      <c r="G92" s="65"/>
    </row>
    <row r="93" spans="1:9" ht="12.75">
      <c r="A93" s="28"/>
      <c r="B93" s="64" t="s">
        <v>70</v>
      </c>
      <c r="C93" s="64"/>
      <c r="D93" s="259">
        <v>75</v>
      </c>
      <c r="E93" s="259">
        <v>75</v>
      </c>
      <c r="F93" s="65"/>
      <c r="G93" s="65"/>
      <c r="I93" t="s">
        <v>98</v>
      </c>
    </row>
    <row r="94" spans="1:9" ht="12.75">
      <c r="A94" s="28"/>
      <c r="B94" s="64" t="s">
        <v>71</v>
      </c>
      <c r="C94" s="64"/>
      <c r="D94" s="258">
        <f>SUM(D91:D93)</f>
        <v>40957</v>
      </c>
      <c r="E94" s="258">
        <f>SUM(E91:E93)</f>
        <v>41669</v>
      </c>
      <c r="F94" s="65"/>
      <c r="G94" s="65"/>
      <c r="I94" t="s">
        <v>1</v>
      </c>
    </row>
    <row r="95" spans="1:9" ht="12.75">
      <c r="A95" s="28"/>
      <c r="B95" s="64" t="s">
        <v>106</v>
      </c>
      <c r="C95" s="64"/>
      <c r="D95" s="289">
        <f>-D93-452</f>
        <v>-527</v>
      </c>
      <c r="E95" s="260">
        <v>-4156</v>
      </c>
      <c r="F95" s="65"/>
      <c r="G95" s="65"/>
      <c r="I95" t="s">
        <v>1</v>
      </c>
    </row>
    <row r="96" spans="1:10" ht="13.5" thickBot="1">
      <c r="A96" s="28"/>
      <c r="B96" s="64" t="s">
        <v>361</v>
      </c>
      <c r="C96" s="64"/>
      <c r="D96" s="261">
        <f>+D94+D95</f>
        <v>40430</v>
      </c>
      <c r="E96" s="261">
        <f>+E94+E95</f>
        <v>37513</v>
      </c>
      <c r="F96" s="109"/>
      <c r="G96" s="109"/>
      <c r="H96" s="88"/>
      <c r="I96" s="88"/>
      <c r="J96" t="s">
        <v>92</v>
      </c>
    </row>
    <row r="97" spans="1:5" s="65" customFormat="1" ht="13.5" thickTop="1">
      <c r="A97" s="64"/>
      <c r="D97" s="262"/>
      <c r="E97" s="262"/>
    </row>
    <row r="98" spans="1:5" s="65" customFormat="1" ht="12.75">
      <c r="A98" s="64"/>
      <c r="B98" s="66" t="s">
        <v>72</v>
      </c>
      <c r="C98" s="66"/>
      <c r="D98" s="262"/>
      <c r="E98" s="262"/>
    </row>
    <row r="99" spans="1:5" s="65" customFormat="1" ht="12.75">
      <c r="A99" s="64"/>
      <c r="B99" s="64" t="s">
        <v>97</v>
      </c>
      <c r="C99" s="64"/>
      <c r="D99" s="258">
        <f>-1627+83</f>
        <v>-1544</v>
      </c>
      <c r="E99" s="258">
        <v>-1318</v>
      </c>
    </row>
    <row r="100" spans="1:5" s="65" customFormat="1" ht="12.75">
      <c r="A100" s="64"/>
      <c r="B100" s="64" t="s">
        <v>69</v>
      </c>
      <c r="C100" s="64"/>
      <c r="D100" s="258">
        <v>-82</v>
      </c>
      <c r="E100" s="258">
        <v>-40</v>
      </c>
    </row>
    <row r="101" spans="1:5" s="65" customFormat="1" ht="12.75">
      <c r="A101" s="64"/>
      <c r="B101" s="64" t="s">
        <v>70</v>
      </c>
      <c r="C101" s="64"/>
      <c r="D101" s="259">
        <v>-235</v>
      </c>
      <c r="E101" s="259">
        <v>-265</v>
      </c>
    </row>
    <row r="102" spans="1:9" s="65" customFormat="1" ht="12.75">
      <c r="A102" s="64"/>
      <c r="B102" s="64"/>
      <c r="C102" s="64"/>
      <c r="D102" s="258">
        <f>SUM(D99:D101)</f>
        <v>-1861</v>
      </c>
      <c r="E102" s="258">
        <f>SUM(E99:E101)</f>
        <v>-1623</v>
      </c>
      <c r="H102" s="188"/>
      <c r="I102" s="188"/>
    </row>
    <row r="103" spans="1:5" s="65" customFormat="1" ht="12.75">
      <c r="A103" s="64"/>
      <c r="B103" s="64" t="s">
        <v>31</v>
      </c>
      <c r="C103" s="64"/>
      <c r="D103" s="259">
        <v>0</v>
      </c>
      <c r="E103" s="259">
        <v>0</v>
      </c>
    </row>
    <row r="104" spans="1:8" s="65" customFormat="1" ht="13.5" thickBot="1">
      <c r="A104" s="64"/>
      <c r="B104" s="64" t="s">
        <v>124</v>
      </c>
      <c r="C104" s="64"/>
      <c r="D104" s="261">
        <f>+D103+D102</f>
        <v>-1861</v>
      </c>
      <c r="E104" s="261">
        <f>+E103+E102</f>
        <v>-1623</v>
      </c>
      <c r="H104" s="271">
        <f>D104/E104-1</f>
        <v>0.14664202094886014</v>
      </c>
    </row>
    <row r="105" s="65" customFormat="1" ht="13.5" thickTop="1"/>
    <row r="106" spans="2:3" s="65" customFormat="1" ht="12.75">
      <c r="B106" s="235" t="s">
        <v>268</v>
      </c>
      <c r="C106" s="235"/>
    </row>
    <row r="107" spans="2:7" s="65" customFormat="1" ht="14.25">
      <c r="B107" s="231"/>
      <c r="C107" s="231"/>
      <c r="D107" s="318" t="s">
        <v>2</v>
      </c>
      <c r="E107" s="318"/>
      <c r="F107" s="318" t="s">
        <v>269</v>
      </c>
      <c r="G107" s="318"/>
    </row>
    <row r="108" spans="2:7" s="65" customFormat="1" ht="14.25">
      <c r="B108" s="231"/>
      <c r="C108" s="231"/>
      <c r="D108" s="319" t="s">
        <v>360</v>
      </c>
      <c r="E108" s="319"/>
      <c r="F108" s="319" t="s">
        <v>360</v>
      </c>
      <c r="G108" s="319"/>
    </row>
    <row r="109" spans="2:7" s="65" customFormat="1" ht="14.25">
      <c r="B109" s="231"/>
      <c r="C109" s="231"/>
      <c r="D109" s="236" t="str">
        <f>D88</f>
        <v>30-9-2011</v>
      </c>
      <c r="E109" s="236" t="str">
        <f>E88</f>
        <v>30-9-2010</v>
      </c>
      <c r="F109" s="236" t="str">
        <f>D109</f>
        <v>30-9-2011</v>
      </c>
      <c r="G109" s="275" t="str">
        <f>E109</f>
        <v>30-9-2010</v>
      </c>
    </row>
    <row r="110" spans="2:7" s="65" customFormat="1" ht="14.25">
      <c r="B110" s="231"/>
      <c r="C110" s="231"/>
      <c r="D110" s="276" t="s">
        <v>270</v>
      </c>
      <c r="E110" s="237" t="s">
        <v>270</v>
      </c>
      <c r="F110" s="276" t="s">
        <v>270</v>
      </c>
      <c r="G110" s="237" t="s">
        <v>270</v>
      </c>
    </row>
    <row r="111" spans="2:7" s="65" customFormat="1" ht="7.5" customHeight="1">
      <c r="B111" s="231"/>
      <c r="C111" s="231"/>
      <c r="D111" s="232"/>
      <c r="E111" s="233"/>
      <c r="F111" s="232"/>
      <c r="G111" s="233"/>
    </row>
    <row r="112" spans="2:9" s="65" customFormat="1" ht="12.75">
      <c r="B112" s="238" t="s">
        <v>271</v>
      </c>
      <c r="C112" s="238"/>
      <c r="D112" s="263">
        <f>'p&amp;l'!G11-notes!D113</f>
        <v>12244</v>
      </c>
      <c r="E112" s="263">
        <f>'p&amp;l'!H11-notes!E113</f>
        <v>12971</v>
      </c>
      <c r="F112" s="263">
        <f>'bs'!E13-notes!F113</f>
        <v>10760</v>
      </c>
      <c r="G112" s="263">
        <f>24427-G113</f>
        <v>15169</v>
      </c>
      <c r="H112" s="271">
        <f>D112/E112-1</f>
        <v>-0.05604810731632104</v>
      </c>
      <c r="I112" s="286">
        <f>D112/E112-1</f>
        <v>-0.05604810731632104</v>
      </c>
    </row>
    <row r="113" spans="2:9" s="65" customFormat="1" ht="12.75">
      <c r="B113" s="238" t="s">
        <v>272</v>
      </c>
      <c r="C113" s="238"/>
      <c r="D113" s="263">
        <f>28598-412</f>
        <v>28186</v>
      </c>
      <c r="E113" s="263">
        <v>24542</v>
      </c>
      <c r="F113" s="263">
        <v>7999</v>
      </c>
      <c r="G113" s="263">
        <v>9258</v>
      </c>
      <c r="H113" s="271">
        <f>D113/E113-1</f>
        <v>0.14848015646646573</v>
      </c>
      <c r="I113" s="286">
        <f>D113/E113-1</f>
        <v>0.14848015646646573</v>
      </c>
    </row>
    <row r="114" spans="2:9" s="65" customFormat="1" ht="15" thickBot="1">
      <c r="B114" s="231"/>
      <c r="C114" s="231"/>
      <c r="D114" s="261">
        <f>+D113+D112</f>
        <v>40430</v>
      </c>
      <c r="E114" s="261">
        <f>+E113+E112</f>
        <v>37513</v>
      </c>
      <c r="F114" s="261">
        <f>+F113+F112</f>
        <v>18759</v>
      </c>
      <c r="G114" s="261">
        <f>+G113+G112</f>
        <v>24427</v>
      </c>
      <c r="H114" s="271"/>
      <c r="I114" s="285">
        <f>D114/E114-1</f>
        <v>0.07775970996721138</v>
      </c>
    </row>
    <row r="115" spans="2:7" s="65" customFormat="1" ht="7.5" customHeight="1" thickTop="1">
      <c r="B115" s="231"/>
      <c r="C115" s="231"/>
      <c r="D115" s="232"/>
      <c r="E115" s="233"/>
      <c r="F115" s="232"/>
      <c r="G115" s="233"/>
    </row>
    <row r="116" spans="1:7" ht="15">
      <c r="A116" s="29" t="s">
        <v>74</v>
      </c>
      <c r="B116" s="66" t="s">
        <v>75</v>
      </c>
      <c r="C116" s="66"/>
      <c r="D116" s="239"/>
      <c r="E116" s="240"/>
      <c r="F116" s="239"/>
      <c r="G116" s="241"/>
    </row>
    <row r="117" spans="2:7" s="65" customFormat="1" ht="7.5" customHeight="1">
      <c r="B117" s="231"/>
      <c r="C117" s="231"/>
      <c r="D117" s="232"/>
      <c r="E117" s="233"/>
      <c r="F117" s="232"/>
      <c r="G117" s="233"/>
    </row>
    <row r="118" spans="1:7" ht="12.75">
      <c r="A118" s="28"/>
      <c r="B118" s="64" t="s">
        <v>385</v>
      </c>
      <c r="C118" s="64"/>
      <c r="D118" s="65"/>
      <c r="E118" s="65"/>
      <c r="F118" s="65"/>
      <c r="G118" s="65"/>
    </row>
    <row r="119" spans="1:7" ht="12.75">
      <c r="A119" s="28"/>
      <c r="B119" s="64" t="s">
        <v>351</v>
      </c>
      <c r="C119" s="64"/>
      <c r="D119" s="65"/>
      <c r="E119" s="65"/>
      <c r="F119" s="65"/>
      <c r="G119" s="65"/>
    </row>
    <row r="120" spans="1:6" ht="12.75">
      <c r="A120" s="28"/>
      <c r="B120" s="64"/>
      <c r="C120" s="64"/>
      <c r="D120" s="65"/>
      <c r="E120" s="65"/>
      <c r="F120" s="65"/>
    </row>
    <row r="121" spans="1:7" ht="12.75">
      <c r="A121" s="29" t="s">
        <v>76</v>
      </c>
      <c r="B121" s="66" t="s">
        <v>77</v>
      </c>
      <c r="C121" s="66"/>
      <c r="D121" s="65"/>
      <c r="E121" s="65"/>
      <c r="F121" s="65"/>
      <c r="G121" s="65"/>
    </row>
    <row r="122" spans="2:7" s="65" customFormat="1" ht="7.5" customHeight="1">
      <c r="B122" s="231"/>
      <c r="C122" s="231"/>
      <c r="D122" s="232"/>
      <c r="E122" s="233"/>
      <c r="F122" s="232"/>
      <c r="G122" s="233"/>
    </row>
    <row r="123" spans="1:12" ht="12.75">
      <c r="A123" s="28"/>
      <c r="B123" s="290" t="s">
        <v>276</v>
      </c>
      <c r="C123" s="290"/>
      <c r="D123" s="291"/>
      <c r="E123" s="291"/>
      <c r="F123" s="291"/>
      <c r="G123" s="291"/>
      <c r="H123" s="65"/>
      <c r="I123" s="65"/>
      <c r="J123" s="65"/>
      <c r="K123" s="65"/>
      <c r="L123" s="65"/>
    </row>
    <row r="124" spans="1:12" ht="12.75">
      <c r="A124" s="28"/>
      <c r="B124" s="290" t="s">
        <v>275</v>
      </c>
      <c r="C124" s="290"/>
      <c r="D124" s="291"/>
      <c r="E124" s="291"/>
      <c r="F124" s="291"/>
      <c r="G124" s="291"/>
      <c r="H124" s="65"/>
      <c r="I124" s="65"/>
      <c r="J124" s="65"/>
      <c r="K124" s="65"/>
      <c r="L124" s="65"/>
    </row>
    <row r="125" spans="2:12" ht="12.7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3" ht="12.75">
      <c r="A126" s="29" t="s">
        <v>78</v>
      </c>
      <c r="B126" s="242" t="s">
        <v>277</v>
      </c>
      <c r="C126" s="242"/>
    </row>
    <row r="127" spans="2:7" s="65" customFormat="1" ht="7.5" customHeight="1">
      <c r="B127" s="231"/>
      <c r="C127" s="231"/>
      <c r="D127" s="232"/>
      <c r="E127" s="233"/>
      <c r="F127" s="232"/>
      <c r="G127" s="233"/>
    </row>
    <row r="128" spans="2:3" ht="12.75">
      <c r="B128" s="28" t="s">
        <v>278</v>
      </c>
      <c r="C128" s="28"/>
    </row>
    <row r="130" spans="1:7" ht="12.75">
      <c r="A130" s="29" t="s">
        <v>80</v>
      </c>
      <c r="B130" s="66" t="s">
        <v>79</v>
      </c>
      <c r="C130" s="66"/>
      <c r="D130" s="97"/>
      <c r="E130" s="65"/>
      <c r="F130" s="65"/>
      <c r="G130" s="65"/>
    </row>
    <row r="131" spans="2:7" s="65" customFormat="1" ht="7.5" customHeight="1">
      <c r="B131" s="231"/>
      <c r="C131" s="231"/>
      <c r="D131" s="232"/>
      <c r="E131" s="233"/>
      <c r="F131" s="232"/>
      <c r="G131" s="233"/>
    </row>
    <row r="132" spans="1:7" ht="12.75">
      <c r="A132" s="28"/>
      <c r="B132" s="64" t="s">
        <v>280</v>
      </c>
      <c r="C132" s="64"/>
      <c r="D132" s="65"/>
      <c r="E132" s="65"/>
      <c r="F132" s="65"/>
      <c r="G132" s="65"/>
    </row>
    <row r="133" spans="1:7" ht="12.75">
      <c r="A133" s="28"/>
      <c r="B133" s="79"/>
      <c r="C133" s="79"/>
      <c r="D133" s="65"/>
      <c r="E133" s="65"/>
      <c r="F133" s="65"/>
      <c r="G133" s="65"/>
    </row>
    <row r="134" spans="1:7" ht="12.75">
      <c r="A134" s="29" t="s">
        <v>279</v>
      </c>
      <c r="B134" s="66" t="s">
        <v>81</v>
      </c>
      <c r="C134" s="66"/>
      <c r="D134" s="65"/>
      <c r="E134" s="65"/>
      <c r="F134" s="65"/>
      <c r="G134" s="65"/>
    </row>
    <row r="135" spans="2:7" s="65" customFormat="1" ht="7.5" customHeight="1">
      <c r="B135" s="231"/>
      <c r="C135" s="231"/>
      <c r="D135" s="232"/>
      <c r="E135" s="233"/>
      <c r="F135" s="232"/>
      <c r="G135" s="233"/>
    </row>
    <row r="136" spans="1:7" ht="12.75">
      <c r="A136" s="28"/>
      <c r="B136" s="290" t="s">
        <v>362</v>
      </c>
      <c r="C136" s="290"/>
      <c r="D136" s="292"/>
      <c r="E136" s="292"/>
      <c r="F136" s="292"/>
      <c r="G136" s="291"/>
    </row>
    <row r="137" spans="1:7" ht="12.75">
      <c r="A137" s="28"/>
      <c r="B137" s="64"/>
      <c r="C137" s="64"/>
      <c r="D137" s="67"/>
      <c r="E137" s="67"/>
      <c r="F137" s="67"/>
      <c r="G137" s="65"/>
    </row>
    <row r="138" spans="1:7" ht="12.75">
      <c r="A138" s="28"/>
      <c r="B138" s="64" t="s">
        <v>1</v>
      </c>
      <c r="C138" s="64"/>
      <c r="D138" s="65"/>
      <c r="E138" s="65"/>
      <c r="F138" s="65"/>
      <c r="G138" s="48" t="s">
        <v>315</v>
      </c>
    </row>
    <row r="140" spans="1:7" ht="18.75">
      <c r="A140" s="17" t="s">
        <v>86</v>
      </c>
      <c r="B140" s="66"/>
      <c r="C140" s="66"/>
      <c r="D140" s="97"/>
      <c r="E140" s="97"/>
      <c r="F140" s="65"/>
      <c r="G140" s="65"/>
    </row>
    <row r="141" spans="1:7" ht="18.75">
      <c r="A141" s="17" t="s">
        <v>87</v>
      </c>
      <c r="B141" s="65"/>
      <c r="C141" s="65"/>
      <c r="D141" s="97"/>
      <c r="E141" s="97"/>
      <c r="F141" s="65"/>
      <c r="G141" s="65"/>
    </row>
    <row r="142" spans="1:7" ht="12.75">
      <c r="A142" s="28"/>
      <c r="B142" s="64"/>
      <c r="C142" s="64"/>
      <c r="D142" s="65" t="s">
        <v>1</v>
      </c>
      <c r="E142" s="65"/>
      <c r="F142" s="65"/>
      <c r="G142" s="65"/>
    </row>
    <row r="143" spans="1:7" ht="12.75">
      <c r="A143" s="66" t="s">
        <v>32</v>
      </c>
      <c r="B143" s="66" t="s">
        <v>90</v>
      </c>
      <c r="C143" s="66"/>
      <c r="D143" s="81"/>
      <c r="E143" s="97"/>
      <c r="F143" s="65"/>
      <c r="G143" s="65"/>
    </row>
    <row r="144" spans="1:13" ht="9.75" customHeight="1">
      <c r="A144" s="82"/>
      <c r="B144" s="82"/>
      <c r="C144" s="82"/>
      <c r="D144" s="83"/>
      <c r="E144" s="65"/>
      <c r="F144" s="65"/>
      <c r="G144" s="65"/>
      <c r="H144" s="65"/>
      <c r="I144" s="65"/>
      <c r="J144" s="65"/>
      <c r="K144" s="65"/>
      <c r="L144" s="65"/>
      <c r="M144" s="65"/>
    </row>
    <row r="145" spans="1:13" s="270" customFormat="1" ht="12.75">
      <c r="A145" s="297"/>
      <c r="B145" s="293" t="s">
        <v>392</v>
      </c>
      <c r="C145" s="293"/>
      <c r="D145" s="301"/>
      <c r="E145" s="301"/>
      <c r="F145" s="301"/>
      <c r="G145" s="301"/>
      <c r="H145" s="301"/>
      <c r="I145" s="302"/>
      <c r="J145" s="295"/>
      <c r="K145" s="298"/>
      <c r="L145" s="294"/>
      <c r="M145" s="294"/>
    </row>
    <row r="146" spans="1:13" s="270" customFormat="1" ht="12.75">
      <c r="A146" s="297"/>
      <c r="B146" s="293" t="s">
        <v>391</v>
      </c>
      <c r="C146" s="293"/>
      <c r="D146" s="301"/>
      <c r="E146" s="301"/>
      <c r="F146" s="301"/>
      <c r="G146" s="301"/>
      <c r="H146" s="301"/>
      <c r="I146" s="302"/>
      <c r="J146" s="295"/>
      <c r="K146" s="294"/>
      <c r="L146" s="294"/>
      <c r="M146" s="294"/>
    </row>
    <row r="147" spans="1:13" s="270" customFormat="1" ht="12.75">
      <c r="A147" s="299"/>
      <c r="B147" s="293" t="s">
        <v>394</v>
      </c>
      <c r="C147" s="293"/>
      <c r="D147" s="301"/>
      <c r="E147" s="301"/>
      <c r="F147" s="301"/>
      <c r="G147" s="301"/>
      <c r="H147" s="301"/>
      <c r="I147" s="301"/>
      <c r="J147" s="294"/>
      <c r="K147" s="294"/>
      <c r="L147" s="294"/>
      <c r="M147" s="294"/>
    </row>
    <row r="148" spans="1:13" s="270" customFormat="1" ht="12.75">
      <c r="A148" s="299"/>
      <c r="B148" s="293" t="s">
        <v>393</v>
      </c>
      <c r="C148" s="293"/>
      <c r="D148" s="301"/>
      <c r="E148" s="301"/>
      <c r="F148" s="301"/>
      <c r="G148" s="301"/>
      <c r="H148" s="301"/>
      <c r="I148" s="301"/>
      <c r="J148" s="294"/>
      <c r="K148" s="294"/>
      <c r="L148" s="294"/>
      <c r="M148" s="294"/>
    </row>
    <row r="149" spans="1:13" s="270" customFormat="1" ht="12.75">
      <c r="A149" s="299"/>
      <c r="B149" s="293" t="s">
        <v>390</v>
      </c>
      <c r="C149" s="293"/>
      <c r="D149" s="301"/>
      <c r="E149" s="301"/>
      <c r="F149" s="301"/>
      <c r="G149" s="301"/>
      <c r="H149" s="301"/>
      <c r="I149" s="301"/>
      <c r="J149" s="294"/>
      <c r="K149" s="294"/>
      <c r="L149" s="294"/>
      <c r="M149" s="294"/>
    </row>
    <row r="150" spans="1:13" s="270" customFormat="1" ht="5.25" customHeight="1">
      <c r="A150" s="299"/>
      <c r="B150" s="293"/>
      <c r="C150" s="293"/>
      <c r="D150" s="301"/>
      <c r="E150" s="301"/>
      <c r="F150" s="301"/>
      <c r="G150" s="301"/>
      <c r="H150" s="301"/>
      <c r="I150" s="301"/>
      <c r="J150" s="294"/>
      <c r="K150" s="294"/>
      <c r="L150" s="294"/>
      <c r="M150" s="294"/>
    </row>
    <row r="151" spans="1:13" ht="12.75">
      <c r="A151" s="64"/>
      <c r="B151" s="290" t="s">
        <v>386</v>
      </c>
      <c r="C151" s="290"/>
      <c r="D151" s="303"/>
      <c r="E151" s="303"/>
      <c r="F151" s="303"/>
      <c r="G151" s="303"/>
      <c r="H151" s="303"/>
      <c r="I151" s="304"/>
      <c r="J151" s="296"/>
      <c r="K151" s="65"/>
      <c r="L151" s="65"/>
      <c r="M151" s="65"/>
    </row>
    <row r="152" spans="1:13" ht="12.75">
      <c r="A152" s="64"/>
      <c r="B152" s="290" t="s">
        <v>400</v>
      </c>
      <c r="C152" s="290"/>
      <c r="D152" s="303"/>
      <c r="E152" s="303"/>
      <c r="F152" s="303"/>
      <c r="G152" s="303"/>
      <c r="H152" s="303"/>
      <c r="I152" s="304"/>
      <c r="J152" s="296"/>
      <c r="K152" s="65"/>
      <c r="L152" s="65"/>
      <c r="M152" s="65"/>
    </row>
    <row r="153" spans="1:13" ht="12.75">
      <c r="A153" s="64"/>
      <c r="B153" s="290" t="s">
        <v>401</v>
      </c>
      <c r="C153" s="290"/>
      <c r="D153" s="291"/>
      <c r="E153" s="291"/>
      <c r="F153" s="291"/>
      <c r="G153" s="291"/>
      <c r="H153" s="65"/>
      <c r="I153" s="296"/>
      <c r="J153" s="296"/>
      <c r="K153" s="65"/>
      <c r="L153" s="65"/>
      <c r="M153" s="65"/>
    </row>
    <row r="154" spans="1:13" ht="12.75">
      <c r="A154" s="64"/>
      <c r="B154" s="64"/>
      <c r="C154" s="64"/>
      <c r="D154" s="65"/>
      <c r="E154" s="65"/>
      <c r="F154" s="65"/>
      <c r="G154" s="65"/>
      <c r="H154" s="65"/>
      <c r="I154" s="296"/>
      <c r="J154" s="296"/>
      <c r="K154" s="65"/>
      <c r="L154" s="65"/>
      <c r="M154" s="65"/>
    </row>
    <row r="155" spans="1:13" ht="12.75">
      <c r="A155" s="66" t="s">
        <v>33</v>
      </c>
      <c r="B155" s="66" t="s">
        <v>61</v>
      </c>
      <c r="C155" s="66"/>
      <c r="D155" s="65"/>
      <c r="E155" s="65"/>
      <c r="F155" s="65"/>
      <c r="G155" s="65"/>
      <c r="H155" s="65"/>
      <c r="I155" s="296"/>
      <c r="J155" s="296"/>
      <c r="K155" s="65"/>
      <c r="L155" s="65"/>
      <c r="M155" s="65"/>
    </row>
    <row r="156" spans="1:13" ht="9.75" customHeight="1">
      <c r="A156" s="82"/>
      <c r="B156" s="82"/>
      <c r="C156" s="82"/>
      <c r="D156" s="83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1:13" ht="12.75">
      <c r="A157" s="64"/>
      <c r="B157" s="290" t="s">
        <v>395</v>
      </c>
      <c r="C157" s="290"/>
      <c r="D157" s="291"/>
      <c r="E157" s="291"/>
      <c r="F157" s="288"/>
      <c r="G157" s="288"/>
      <c r="H157" s="65"/>
      <c r="I157" s="296"/>
      <c r="J157" s="296"/>
      <c r="K157" s="65"/>
      <c r="L157" s="300"/>
      <c r="M157" s="65"/>
    </row>
    <row r="158" spans="1:12" ht="12.75">
      <c r="A158" s="28"/>
      <c r="B158" s="290" t="s">
        <v>396</v>
      </c>
      <c r="C158" s="290"/>
      <c r="D158" s="291"/>
      <c r="E158" s="291"/>
      <c r="F158" s="288"/>
      <c r="G158" s="288"/>
      <c r="H158" s="65"/>
      <c r="I158" s="296"/>
      <c r="J158" s="243"/>
      <c r="L158" s="244"/>
    </row>
    <row r="159" spans="1:10" ht="7.5" customHeight="1">
      <c r="A159" s="28"/>
      <c r="B159" s="64"/>
      <c r="C159" s="64"/>
      <c r="D159" s="65"/>
      <c r="E159" s="65"/>
      <c r="F159" s="84"/>
      <c r="G159" s="84"/>
      <c r="I159" s="243"/>
      <c r="J159" s="243"/>
    </row>
    <row r="160" spans="1:10" ht="12.75">
      <c r="A160" s="29" t="s">
        <v>35</v>
      </c>
      <c r="B160" s="66" t="s">
        <v>102</v>
      </c>
      <c r="C160" s="66"/>
      <c r="D160" s="65"/>
      <c r="E160" s="65" t="s">
        <v>1</v>
      </c>
      <c r="F160" s="84"/>
      <c r="G160" s="65"/>
      <c r="I160" s="243"/>
      <c r="J160" s="243"/>
    </row>
    <row r="161" spans="1:7" ht="9.75" customHeight="1">
      <c r="A161" s="63"/>
      <c r="B161" s="82"/>
      <c r="C161" s="82"/>
      <c r="D161" s="83"/>
      <c r="E161" s="65"/>
      <c r="F161" s="65"/>
      <c r="G161" s="65"/>
    </row>
    <row r="162" spans="1:10" ht="12.75">
      <c r="A162" s="28"/>
      <c r="B162" s="64" t="s">
        <v>397</v>
      </c>
      <c r="C162" s="64"/>
      <c r="D162" s="65"/>
      <c r="E162" s="65"/>
      <c r="F162" s="65"/>
      <c r="G162" s="65"/>
      <c r="I162" s="243"/>
      <c r="J162" s="243"/>
    </row>
    <row r="163" spans="1:10" ht="12.75">
      <c r="A163" s="28"/>
      <c r="B163" s="64" t="s">
        <v>398</v>
      </c>
      <c r="C163" s="64"/>
      <c r="D163" s="65"/>
      <c r="E163" s="65"/>
      <c r="F163" s="65"/>
      <c r="G163" s="65"/>
      <c r="I163" s="243"/>
      <c r="J163" s="243"/>
    </row>
    <row r="164" spans="1:10" ht="11.25" customHeight="1">
      <c r="A164" s="28"/>
      <c r="B164" s="64" t="s">
        <v>399</v>
      </c>
      <c r="C164" s="64"/>
      <c r="D164" s="65"/>
      <c r="E164" s="65"/>
      <c r="F164" s="65"/>
      <c r="G164" s="65"/>
      <c r="I164" s="243"/>
      <c r="J164" s="243"/>
    </row>
    <row r="165" spans="1:10" ht="10.5" customHeight="1">
      <c r="A165" s="28"/>
      <c r="B165" s="64"/>
      <c r="C165" s="64"/>
      <c r="D165" s="65"/>
      <c r="E165" s="65"/>
      <c r="F165" s="65"/>
      <c r="G165" s="65"/>
      <c r="I165" s="243"/>
      <c r="J165" s="243"/>
    </row>
    <row r="166" spans="1:10" ht="13.5" customHeight="1">
      <c r="A166" s="29" t="s">
        <v>34</v>
      </c>
      <c r="B166" s="66" t="s">
        <v>36</v>
      </c>
      <c r="C166" s="66"/>
      <c r="D166" s="65"/>
      <c r="E166" s="65"/>
      <c r="F166" s="65"/>
      <c r="G166" s="65"/>
      <c r="I166" s="243"/>
      <c r="J166" s="243"/>
    </row>
    <row r="167" spans="1:9" ht="9.75" customHeight="1">
      <c r="A167" s="63"/>
      <c r="B167" s="82"/>
      <c r="C167" s="82"/>
      <c r="D167" s="83"/>
      <c r="E167" s="65"/>
      <c r="F167" s="65"/>
      <c r="G167" s="65"/>
      <c r="I167" t="s">
        <v>1</v>
      </c>
    </row>
    <row r="168" spans="1:7" ht="12.75">
      <c r="A168" s="28"/>
      <c r="B168" s="64" t="s">
        <v>99</v>
      </c>
      <c r="C168" s="64"/>
      <c r="D168" s="65"/>
      <c r="E168" s="65"/>
      <c r="F168" s="65"/>
      <c r="G168" s="65"/>
    </row>
    <row r="169" spans="1:7" ht="7.5" customHeight="1">
      <c r="A169" s="28"/>
      <c r="B169" s="64"/>
      <c r="C169" s="64"/>
      <c r="D169" s="65"/>
      <c r="E169" s="65"/>
      <c r="F169" s="65"/>
      <c r="G169" s="65"/>
    </row>
    <row r="170" spans="1:7" ht="12.75">
      <c r="A170" s="29" t="s">
        <v>37</v>
      </c>
      <c r="B170" s="66" t="s">
        <v>95</v>
      </c>
      <c r="C170" s="66"/>
      <c r="D170" s="80" t="s">
        <v>1</v>
      </c>
      <c r="F170" s="67"/>
      <c r="G170" s="67"/>
    </row>
    <row r="171" spans="1:7" ht="10.5" customHeight="1">
      <c r="A171" s="28"/>
      <c r="B171" s="64"/>
      <c r="C171" s="64"/>
      <c r="D171" s="80"/>
      <c r="F171" s="80" t="s">
        <v>296</v>
      </c>
      <c r="G171" s="67"/>
    </row>
    <row r="172" spans="1:9" ht="12.75">
      <c r="A172" s="28"/>
      <c r="B172" s="64"/>
      <c r="C172" s="64"/>
      <c r="D172" s="80" t="s">
        <v>294</v>
      </c>
      <c r="F172" s="80" t="s">
        <v>295</v>
      </c>
      <c r="G172" s="67"/>
      <c r="I172" t="s">
        <v>92</v>
      </c>
    </row>
    <row r="173" spans="1:7" ht="12.75">
      <c r="A173" s="28"/>
      <c r="B173" s="64"/>
      <c r="C173" s="64"/>
      <c r="D173" s="136" t="s">
        <v>353</v>
      </c>
      <c r="F173" s="136" t="s">
        <v>353</v>
      </c>
      <c r="G173" s="67"/>
    </row>
    <row r="174" spans="1:7" ht="12.75">
      <c r="A174" s="28"/>
      <c r="B174" s="64"/>
      <c r="C174" s="64"/>
      <c r="D174" s="77" t="s">
        <v>9</v>
      </c>
      <c r="F174" s="77" t="s">
        <v>9</v>
      </c>
      <c r="G174" s="67"/>
    </row>
    <row r="175" spans="1:7" ht="12.75">
      <c r="A175" s="28"/>
      <c r="B175" s="64" t="s">
        <v>199</v>
      </c>
      <c r="C175" s="64"/>
      <c r="D175" s="245">
        <v>0</v>
      </c>
      <c r="F175" s="139">
        <v>0</v>
      </c>
      <c r="G175" s="67"/>
    </row>
    <row r="176" spans="1:7" ht="12.75">
      <c r="A176" s="28"/>
      <c r="B176" s="64" t="s">
        <v>200</v>
      </c>
      <c r="C176" s="64"/>
      <c r="D176" s="245">
        <v>0</v>
      </c>
      <c r="F176" s="140">
        <v>0</v>
      </c>
      <c r="G176" s="67"/>
    </row>
    <row r="177" spans="1:7" ht="13.5" thickBot="1">
      <c r="A177" s="28"/>
      <c r="B177" s="64"/>
      <c r="C177" s="64"/>
      <c r="D177" s="246">
        <f>SUM(D177:D177)</f>
        <v>0</v>
      </c>
      <c r="F177" s="141">
        <f>SUM(F177:F177)</f>
        <v>0</v>
      </c>
      <c r="G177" s="67"/>
    </row>
    <row r="178" spans="1:7" ht="13.5" thickTop="1">
      <c r="A178" s="28"/>
      <c r="B178" s="64" t="s">
        <v>1</v>
      </c>
      <c r="C178" s="64"/>
      <c r="F178" s="67"/>
      <c r="G178" s="67"/>
    </row>
    <row r="179" spans="1:7" ht="13.5" thickTop="1">
      <c r="A179" s="29" t="s">
        <v>38</v>
      </c>
      <c r="B179" s="66" t="s">
        <v>39</v>
      </c>
      <c r="C179" s="66"/>
      <c r="D179" s="67"/>
      <c r="E179" s="67"/>
      <c r="F179" s="67"/>
      <c r="G179" s="67"/>
    </row>
    <row r="180" spans="1:9" ht="9.75" customHeight="1">
      <c r="A180" s="63"/>
      <c r="B180" s="82"/>
      <c r="C180" s="82"/>
      <c r="D180" s="83"/>
      <c r="E180" s="65"/>
      <c r="F180" s="65"/>
      <c r="G180" s="65"/>
      <c r="I180" t="s">
        <v>1</v>
      </c>
    </row>
    <row r="181" spans="1:7" ht="12.75">
      <c r="A181" s="28"/>
      <c r="B181" s="64" t="s">
        <v>347</v>
      </c>
      <c r="C181" s="64"/>
      <c r="D181" s="67"/>
      <c r="E181" s="67"/>
      <c r="F181" s="67"/>
      <c r="G181" s="67"/>
    </row>
    <row r="182" spans="2:6" ht="12.75">
      <c r="B182" s="65"/>
      <c r="C182" s="65"/>
      <c r="D182" s="64"/>
      <c r="E182" s="64"/>
      <c r="F182" s="65"/>
    </row>
    <row r="183" spans="1:7" ht="12.75">
      <c r="A183" s="29" t="s">
        <v>40</v>
      </c>
      <c r="B183" s="66" t="s">
        <v>101</v>
      </c>
      <c r="C183" s="66"/>
      <c r="D183" s="67" t="s">
        <v>1</v>
      </c>
      <c r="E183" s="67"/>
      <c r="F183" s="67"/>
      <c r="G183" s="67"/>
    </row>
    <row r="184" spans="1:9" ht="6.75" customHeight="1">
      <c r="A184" s="63"/>
      <c r="B184" s="82"/>
      <c r="C184" s="82"/>
      <c r="D184" s="83"/>
      <c r="E184" s="65"/>
      <c r="F184" s="65"/>
      <c r="G184" s="65"/>
      <c r="I184" t="s">
        <v>1</v>
      </c>
    </row>
    <row r="185" spans="1:7" ht="12.75">
      <c r="A185" s="28"/>
      <c r="B185" s="28" t="s">
        <v>348</v>
      </c>
      <c r="C185" s="28"/>
      <c r="D185" s="98"/>
      <c r="E185" s="98"/>
      <c r="F185" s="98"/>
      <c r="G185" s="98"/>
    </row>
    <row r="186" spans="1:7" ht="10.5" customHeight="1">
      <c r="A186" s="28"/>
      <c r="B186" s="28"/>
      <c r="C186" s="28"/>
      <c r="D186" s="98"/>
      <c r="E186" s="98"/>
      <c r="F186" s="98"/>
      <c r="G186" s="98"/>
    </row>
    <row r="187" spans="1:7" ht="12.75">
      <c r="A187" s="29" t="s">
        <v>41</v>
      </c>
      <c r="B187" s="29" t="s">
        <v>210</v>
      </c>
      <c r="C187" s="29"/>
      <c r="D187" s="98"/>
      <c r="E187" s="98"/>
      <c r="F187" s="98"/>
      <c r="G187" s="98"/>
    </row>
    <row r="188" spans="1:9" ht="7.5" customHeight="1">
      <c r="A188" s="63"/>
      <c r="B188" s="82"/>
      <c r="C188" s="82"/>
      <c r="D188" s="83"/>
      <c r="E188" s="65"/>
      <c r="F188" s="65"/>
      <c r="G188" s="65"/>
      <c r="I188" t="s">
        <v>1</v>
      </c>
    </row>
    <row r="189" spans="1:7" ht="12.75">
      <c r="A189" s="28"/>
      <c r="B189" s="28" t="s">
        <v>187</v>
      </c>
      <c r="C189" s="28"/>
      <c r="D189" s="98"/>
      <c r="E189" s="98"/>
      <c r="F189" s="98"/>
      <c r="G189" s="98"/>
    </row>
    <row r="190" spans="1:7" ht="9" customHeight="1">
      <c r="A190" s="28"/>
      <c r="B190" s="28"/>
      <c r="C190" s="28"/>
      <c r="D190" s="98"/>
      <c r="E190" s="98"/>
      <c r="F190" s="98"/>
      <c r="G190" s="98"/>
    </row>
    <row r="191" spans="1:7" ht="12.75">
      <c r="A191" s="29" t="s">
        <v>42</v>
      </c>
      <c r="B191" s="66" t="s">
        <v>349</v>
      </c>
      <c r="C191" s="66"/>
      <c r="D191" s="19"/>
      <c r="E191" s="98"/>
      <c r="F191" s="98"/>
      <c r="G191" s="98"/>
    </row>
    <row r="192" spans="1:9" ht="6.75" customHeight="1">
      <c r="A192" s="63"/>
      <c r="B192" s="82"/>
      <c r="C192" s="82"/>
      <c r="D192" s="83"/>
      <c r="E192" s="65"/>
      <c r="F192" s="65"/>
      <c r="G192" s="65"/>
      <c r="I192" t="s">
        <v>1</v>
      </c>
    </row>
    <row r="193" spans="1:7" ht="12.75">
      <c r="A193" s="28"/>
      <c r="B193" s="28" t="s">
        <v>363</v>
      </c>
      <c r="C193" s="28"/>
      <c r="D193" s="99"/>
      <c r="F193" s="99"/>
      <c r="G193" s="98"/>
    </row>
    <row r="194" spans="1:7" ht="12.75">
      <c r="A194" s="28"/>
      <c r="B194" s="28"/>
      <c r="C194" s="28"/>
      <c r="D194" s="311" t="s">
        <v>291</v>
      </c>
      <c r="E194" s="311"/>
      <c r="G194" s="31" t="s">
        <v>8</v>
      </c>
    </row>
    <row r="195" spans="1:7" ht="12.75">
      <c r="A195" s="28"/>
      <c r="B195" s="28"/>
      <c r="C195" s="28"/>
      <c r="D195" s="31" t="s">
        <v>44</v>
      </c>
      <c r="E195" s="31" t="s">
        <v>46</v>
      </c>
      <c r="G195" s="31" t="s">
        <v>47</v>
      </c>
    </row>
    <row r="196" spans="1:9" ht="13.5" thickBot="1">
      <c r="A196" s="28"/>
      <c r="B196" s="28"/>
      <c r="C196" s="28"/>
      <c r="D196" s="45" t="s">
        <v>9</v>
      </c>
      <c r="E196" s="45" t="s">
        <v>9</v>
      </c>
      <c r="G196" s="45" t="s">
        <v>9</v>
      </c>
      <c r="I196" s="47"/>
    </row>
    <row r="197" spans="1:7" ht="12.75">
      <c r="A197" s="28"/>
      <c r="B197" s="29" t="s">
        <v>67</v>
      </c>
      <c r="C197" s="29"/>
      <c r="D197" s="28"/>
      <c r="E197" s="28"/>
      <c r="G197" s="28"/>
    </row>
    <row r="198" spans="1:7" ht="12.75">
      <c r="A198" s="28"/>
      <c r="B198" s="28" t="s">
        <v>378</v>
      </c>
      <c r="C198" s="29"/>
      <c r="D198" s="28">
        <v>265</v>
      </c>
      <c r="E198" s="262">
        <v>0</v>
      </c>
      <c r="G198" s="262">
        <f>SUM(D198:E198)</f>
        <v>265</v>
      </c>
    </row>
    <row r="199" spans="1:8" ht="12.75">
      <c r="A199" s="28"/>
      <c r="B199" s="28" t="s">
        <v>89</v>
      </c>
      <c r="C199" s="28"/>
      <c r="D199" s="262">
        <v>0</v>
      </c>
      <c r="E199" s="262">
        <v>11182</v>
      </c>
      <c r="F199" s="188"/>
      <c r="G199" s="262">
        <f>SUM(D199:E199)</f>
        <v>11182</v>
      </c>
      <c r="H199" s="78"/>
    </row>
    <row r="200" spans="1:8" ht="12.75">
      <c r="A200" s="28"/>
      <c r="B200" s="28" t="s">
        <v>293</v>
      </c>
      <c r="C200" s="28"/>
      <c r="D200" s="262">
        <v>0</v>
      </c>
      <c r="E200" s="262">
        <v>2263</v>
      </c>
      <c r="F200" s="188"/>
      <c r="G200" s="262">
        <f>SUM(D200:E200)</f>
        <v>2263</v>
      </c>
      <c r="H200" s="78"/>
    </row>
    <row r="201" spans="1:8" ht="12.75">
      <c r="A201" s="28"/>
      <c r="B201" s="28" t="s">
        <v>292</v>
      </c>
      <c r="C201" s="28"/>
      <c r="D201" s="262">
        <v>320</v>
      </c>
      <c r="E201" s="262">
        <v>0</v>
      </c>
      <c r="F201" s="188"/>
      <c r="G201" s="262">
        <f>SUM(D201:E201)</f>
        <v>320</v>
      </c>
      <c r="H201" s="65"/>
    </row>
    <row r="202" spans="1:8" ht="12.75">
      <c r="A202" s="28"/>
      <c r="B202" s="28" t="s">
        <v>201</v>
      </c>
      <c r="C202" s="28"/>
      <c r="D202" s="262">
        <v>2792</v>
      </c>
      <c r="E202" s="262">
        <v>0</v>
      </c>
      <c r="F202" s="188"/>
      <c r="G202" s="262">
        <f>SUM(D202:E202)</f>
        <v>2792</v>
      </c>
      <c r="H202" s="65"/>
    </row>
    <row r="203" spans="1:9" ht="12.75">
      <c r="A203" s="28"/>
      <c r="B203" s="29" t="s">
        <v>48</v>
      </c>
      <c r="C203" s="29"/>
      <c r="D203" s="264">
        <f>SUM(D198:D202)</f>
        <v>3377</v>
      </c>
      <c r="E203" s="264">
        <f>SUM(E198:E202)</f>
        <v>13445</v>
      </c>
      <c r="F203" s="188"/>
      <c r="G203" s="264">
        <f>SUM(G198:G202)</f>
        <v>16822</v>
      </c>
      <c r="H203" s="247"/>
      <c r="I203" s="113"/>
    </row>
    <row r="204" spans="1:8" ht="12.75">
      <c r="A204" s="28"/>
      <c r="B204" s="28"/>
      <c r="C204" s="28"/>
      <c r="D204" s="262"/>
      <c r="E204" s="262"/>
      <c r="F204" s="188"/>
      <c r="G204" s="262"/>
      <c r="H204" s="65"/>
    </row>
    <row r="205" spans="1:8" ht="12.75">
      <c r="A205" s="28"/>
      <c r="B205" s="29" t="s">
        <v>49</v>
      </c>
      <c r="C205" s="29"/>
      <c r="D205" s="262"/>
      <c r="E205" s="262"/>
      <c r="F205" s="188"/>
      <c r="G205" s="262"/>
      <c r="H205" s="65"/>
    </row>
    <row r="206" spans="1:8" ht="12.75">
      <c r="A206" s="28"/>
      <c r="B206" s="28" t="s">
        <v>292</v>
      </c>
      <c r="C206" s="28"/>
      <c r="D206" s="262">
        <v>102</v>
      </c>
      <c r="E206" s="262">
        <v>33</v>
      </c>
      <c r="F206" s="188"/>
      <c r="G206" s="262">
        <f>SUM(D206:E206)</f>
        <v>135</v>
      </c>
      <c r="H206" s="65"/>
    </row>
    <row r="207" spans="1:10" ht="12.75">
      <c r="A207" s="28"/>
      <c r="B207" s="28" t="s">
        <v>201</v>
      </c>
      <c r="C207" s="28"/>
      <c r="D207" s="262">
        <v>7119</v>
      </c>
      <c r="E207" s="262">
        <v>1502</v>
      </c>
      <c r="F207" s="188"/>
      <c r="G207" s="262">
        <f>SUM(D207:E207)</f>
        <v>8621</v>
      </c>
      <c r="H207" s="78"/>
      <c r="J207" t="s">
        <v>1</v>
      </c>
    </row>
    <row r="208" spans="1:9" ht="12.75">
      <c r="A208" s="28"/>
      <c r="B208" s="29" t="s">
        <v>48</v>
      </c>
      <c r="C208" s="29"/>
      <c r="D208" s="264">
        <f>+D207+D206</f>
        <v>7221</v>
      </c>
      <c r="E208" s="264">
        <f>+E207+E206</f>
        <v>1535</v>
      </c>
      <c r="F208" s="188"/>
      <c r="G208" s="264">
        <f>+G207+G206</f>
        <v>8756</v>
      </c>
      <c r="H208" s="247"/>
      <c r="I208" s="113"/>
    </row>
    <row r="209" spans="1:8" ht="12.75">
      <c r="A209" s="28"/>
      <c r="B209" s="28"/>
      <c r="C209" s="28"/>
      <c r="D209" s="262"/>
      <c r="E209" s="262"/>
      <c r="F209" s="188"/>
      <c r="G209" s="262"/>
      <c r="H209" s="65"/>
    </row>
    <row r="210" spans="1:9" ht="13.5" thickBot="1">
      <c r="A210" s="28"/>
      <c r="B210" s="29" t="s">
        <v>51</v>
      </c>
      <c r="C210" s="29"/>
      <c r="D210" s="265">
        <f>+D208+D203</f>
        <v>10598</v>
      </c>
      <c r="E210" s="265">
        <f>+E208+E203</f>
        <v>14980</v>
      </c>
      <c r="F210" s="188"/>
      <c r="G210" s="265">
        <f>+G208+G203</f>
        <v>25578</v>
      </c>
      <c r="H210" s="65"/>
      <c r="I210" s="113"/>
    </row>
    <row r="211" ht="9" customHeight="1"/>
    <row r="212" spans="1:7" ht="12.75">
      <c r="A212" s="28"/>
      <c r="B212" s="85"/>
      <c r="C212" s="85"/>
      <c r="D212" s="248"/>
      <c r="E212" s="67"/>
      <c r="F212" s="67"/>
      <c r="G212" s="111" t="s">
        <v>316</v>
      </c>
    </row>
    <row r="213" spans="1:7" ht="12.75">
      <c r="A213" s="28"/>
      <c r="B213" s="85"/>
      <c r="C213" s="85"/>
      <c r="D213" s="248"/>
      <c r="E213" s="67"/>
      <c r="F213" s="67"/>
      <c r="G213" s="111"/>
    </row>
    <row r="214" spans="1:7" ht="12.75">
      <c r="A214" s="29" t="s">
        <v>52</v>
      </c>
      <c r="B214" s="29" t="s">
        <v>53</v>
      </c>
      <c r="C214" s="29"/>
      <c r="D214" s="29"/>
      <c r="E214" s="28"/>
      <c r="F214" s="28"/>
      <c r="G214" s="28"/>
    </row>
    <row r="215" spans="1:10" ht="15.75">
      <c r="A215" s="28"/>
      <c r="B215" s="28"/>
      <c r="C215" s="28"/>
      <c r="D215" s="28"/>
      <c r="E215" s="28"/>
      <c r="F215" s="28"/>
      <c r="G215" s="28"/>
      <c r="J215" s="30"/>
    </row>
    <row r="216" spans="1:10" ht="12.75">
      <c r="A216" s="28"/>
      <c r="B216" s="28" t="s">
        <v>91</v>
      </c>
      <c r="C216" s="28"/>
      <c r="D216" s="28"/>
      <c r="E216" s="28"/>
      <c r="F216" s="28"/>
      <c r="G216" s="28"/>
      <c r="J216" s="47"/>
    </row>
    <row r="217" spans="1:10" ht="12.75">
      <c r="A217" s="28"/>
      <c r="B217" s="28"/>
      <c r="C217" s="28"/>
      <c r="D217" s="28"/>
      <c r="E217" s="28"/>
      <c r="F217" s="28"/>
      <c r="G217" s="28"/>
      <c r="J217" s="47"/>
    </row>
    <row r="218" spans="1:10" ht="15.75">
      <c r="A218" s="29" t="s">
        <v>54</v>
      </c>
      <c r="B218" s="29" t="s">
        <v>55</v>
      </c>
      <c r="C218" s="29"/>
      <c r="D218" s="28"/>
      <c r="E218" s="28"/>
      <c r="F218" s="28"/>
      <c r="G218" s="28"/>
      <c r="J218" s="30"/>
    </row>
    <row r="219" spans="1:10" ht="15.75">
      <c r="A219" s="28"/>
      <c r="B219" s="28"/>
      <c r="C219" s="28"/>
      <c r="D219" s="28"/>
      <c r="E219" s="28"/>
      <c r="F219" s="28"/>
      <c r="G219" s="28"/>
      <c r="J219" s="30"/>
    </row>
    <row r="220" spans="1:10" ht="15.75">
      <c r="A220" s="28"/>
      <c r="B220" s="28" t="s">
        <v>56</v>
      </c>
      <c r="C220" s="28"/>
      <c r="D220" s="28"/>
      <c r="E220" s="28"/>
      <c r="F220" s="28"/>
      <c r="G220" s="28"/>
      <c r="J220" s="30"/>
    </row>
    <row r="221" spans="1:10" ht="15.75">
      <c r="A221" s="28"/>
      <c r="B221" s="28"/>
      <c r="C221" s="28"/>
      <c r="D221" s="28"/>
      <c r="E221" s="28"/>
      <c r="F221" s="28"/>
      <c r="G221" s="28"/>
      <c r="J221" s="30"/>
    </row>
    <row r="222" spans="1:7" ht="12.75">
      <c r="A222" s="29" t="s">
        <v>57</v>
      </c>
      <c r="B222" s="29" t="s">
        <v>85</v>
      </c>
      <c r="C222" s="29"/>
      <c r="D222" s="28"/>
      <c r="E222" s="28"/>
      <c r="F222" s="28"/>
      <c r="G222" s="28"/>
    </row>
    <row r="223" spans="1:7" ht="12.75">
      <c r="A223" s="28"/>
      <c r="B223" s="28"/>
      <c r="C223" s="28"/>
      <c r="D223" s="28"/>
      <c r="E223" s="28"/>
      <c r="F223" s="28"/>
      <c r="G223" s="28"/>
    </row>
    <row r="224" spans="1:7" ht="12.75">
      <c r="A224" s="28"/>
      <c r="B224" s="28" t="s">
        <v>297</v>
      </c>
      <c r="C224" s="28"/>
      <c r="D224" s="28"/>
      <c r="E224" s="28"/>
      <c r="F224" s="28"/>
      <c r="G224" s="28"/>
    </row>
    <row r="225" spans="1:7" ht="12.75">
      <c r="A225" s="28"/>
      <c r="B225" s="28"/>
      <c r="C225" s="28"/>
      <c r="D225" s="28"/>
      <c r="E225" s="28"/>
      <c r="F225" s="28"/>
      <c r="G225" s="28"/>
    </row>
    <row r="226" spans="1:7" ht="12.75">
      <c r="A226" s="29" t="s">
        <v>58</v>
      </c>
      <c r="B226" s="29" t="s">
        <v>298</v>
      </c>
      <c r="C226" s="29"/>
      <c r="D226" s="28"/>
      <c r="E226" s="28"/>
      <c r="F226" s="28"/>
      <c r="G226" s="28"/>
    </row>
    <row r="227" spans="1:7" ht="12.75">
      <c r="A227" s="29"/>
      <c r="B227" s="29"/>
      <c r="C227" s="29"/>
      <c r="D227" s="28"/>
      <c r="E227" s="28"/>
      <c r="F227" s="28"/>
      <c r="G227" s="28"/>
    </row>
    <row r="228" spans="1:7" ht="12.75">
      <c r="A228" s="29"/>
      <c r="B228" s="29" t="s">
        <v>207</v>
      </c>
      <c r="C228" s="29"/>
      <c r="D228" s="28"/>
      <c r="E228" s="28"/>
      <c r="F228" s="28"/>
      <c r="G228" s="28"/>
    </row>
    <row r="229" spans="1:7" ht="12.75">
      <c r="A229" s="29"/>
      <c r="B229" s="29"/>
      <c r="C229" s="29"/>
      <c r="D229" s="28"/>
      <c r="E229" s="28"/>
      <c r="F229" s="28"/>
      <c r="G229" s="28"/>
    </row>
    <row r="230" spans="1:7" ht="12.75">
      <c r="A230" s="29"/>
      <c r="B230" s="305" t="s">
        <v>331</v>
      </c>
      <c r="C230" s="305"/>
      <c r="D230" s="305"/>
      <c r="E230" s="305"/>
      <c r="F230" s="305"/>
      <c r="G230" s="305"/>
    </row>
    <row r="231" spans="1:7" ht="12.75">
      <c r="A231" s="29"/>
      <c r="B231" s="100" t="s">
        <v>300</v>
      </c>
      <c r="C231" s="100"/>
      <c r="D231" s="100"/>
      <c r="E231" s="100"/>
      <c r="F231" s="100"/>
      <c r="G231" s="100"/>
    </row>
    <row r="232" spans="1:7" ht="12.75">
      <c r="A232" s="29"/>
      <c r="B232" s="100"/>
      <c r="C232" s="100"/>
      <c r="D232" s="100"/>
      <c r="E232" s="100"/>
      <c r="F232" s="100"/>
      <c r="G232" s="100"/>
    </row>
    <row r="233" spans="1:7" ht="12.75">
      <c r="A233" s="28"/>
      <c r="B233" s="28"/>
      <c r="C233" s="28"/>
      <c r="D233" s="312" t="s">
        <v>213</v>
      </c>
      <c r="E233" s="312"/>
      <c r="F233" s="312" t="s">
        <v>214</v>
      </c>
      <c r="G233" s="312"/>
    </row>
    <row r="234" spans="1:7" ht="12.75">
      <c r="A234" s="28"/>
      <c r="D234" s="311" t="s">
        <v>344</v>
      </c>
      <c r="E234" s="311"/>
      <c r="F234" s="311" t="s">
        <v>360</v>
      </c>
      <c r="G234" s="311"/>
    </row>
    <row r="235" spans="1:7" ht="13.5" thickBot="1">
      <c r="A235" s="28"/>
      <c r="B235" s="28"/>
      <c r="C235" s="28"/>
      <c r="D235" s="62" t="str">
        <f>D109</f>
        <v>30-9-2011</v>
      </c>
      <c r="E235" s="62" t="str">
        <f>E109</f>
        <v>30-9-2010</v>
      </c>
      <c r="F235" s="62" t="str">
        <f>F109</f>
        <v>30-9-2011</v>
      </c>
      <c r="G235" s="62" t="str">
        <f>G109</f>
        <v>30-9-2010</v>
      </c>
    </row>
    <row r="236" spans="1:7" ht="12.75">
      <c r="A236" s="28"/>
      <c r="B236" s="28"/>
      <c r="C236" s="28"/>
      <c r="D236" s="61"/>
      <c r="E236" s="61"/>
      <c r="F236" s="61"/>
      <c r="G236" s="61"/>
    </row>
    <row r="237" spans="1:7" ht="12.75">
      <c r="A237" s="28"/>
      <c r="B237" s="28" t="s">
        <v>379</v>
      </c>
      <c r="C237" s="28"/>
      <c r="D237" s="28"/>
      <c r="E237" s="28"/>
      <c r="F237" s="28"/>
      <c r="G237" s="28"/>
    </row>
    <row r="238" spans="1:7" ht="13.5" thickBot="1">
      <c r="A238" s="28"/>
      <c r="B238" s="28" t="s">
        <v>388</v>
      </c>
      <c r="C238" s="28"/>
      <c r="D238" s="254">
        <f>'p&amp;l'!D31</f>
        <v>-354.91676833401107</v>
      </c>
      <c r="E238" s="254">
        <f>'p&amp;l'!E31</f>
        <v>235</v>
      </c>
      <c r="F238" s="254">
        <f>'p&amp;l'!G31</f>
        <v>-1861</v>
      </c>
      <c r="G238" s="254">
        <f>'p&amp;l'!H31</f>
        <v>-1672</v>
      </c>
    </row>
    <row r="239" spans="1:7" ht="13.5" thickTop="1">
      <c r="A239" s="28"/>
      <c r="B239" s="28"/>
      <c r="C239" s="28"/>
      <c r="D239" s="252"/>
      <c r="E239" s="252"/>
      <c r="F239" s="252" t="s">
        <v>1</v>
      </c>
      <c r="G239" s="252"/>
    </row>
    <row r="240" spans="1:7" ht="12.75">
      <c r="A240" s="28"/>
      <c r="B240" s="28" t="s">
        <v>84</v>
      </c>
      <c r="C240" s="28"/>
      <c r="D240" s="303"/>
      <c r="E240" s="65"/>
      <c r="F240" s="65"/>
      <c r="G240" s="65"/>
    </row>
    <row r="241" spans="1:7" ht="13.5" thickBot="1">
      <c r="A241" s="28"/>
      <c r="B241" s="64" t="s">
        <v>389</v>
      </c>
      <c r="C241" s="64"/>
      <c r="D241" s="255">
        <v>94376</v>
      </c>
      <c r="E241" s="255">
        <v>92891</v>
      </c>
      <c r="F241" s="255">
        <v>94376</v>
      </c>
      <c r="G241" s="254">
        <v>92891</v>
      </c>
    </row>
    <row r="242" spans="1:7" ht="13.5" thickTop="1">
      <c r="A242" s="28"/>
      <c r="B242" s="64" t="s">
        <v>1</v>
      </c>
      <c r="C242" s="64"/>
      <c r="D242" s="248" t="s">
        <v>1</v>
      </c>
      <c r="E242" s="248" t="s">
        <v>1</v>
      </c>
      <c r="F242" s="248" t="s">
        <v>1</v>
      </c>
      <c r="G242" s="248" t="s">
        <v>1</v>
      </c>
    </row>
    <row r="243" spans="1:7" ht="13.5" thickBot="1">
      <c r="A243" s="28"/>
      <c r="B243" s="64" t="s">
        <v>380</v>
      </c>
      <c r="C243" s="64"/>
      <c r="D243" s="257">
        <f>+D238/D241*100</f>
        <v>-0.37606676309020415</v>
      </c>
      <c r="E243" s="257">
        <f>+E238/E241*100</f>
        <v>0.25298468097016935</v>
      </c>
      <c r="F243" s="257">
        <f>+F238/F241*100</f>
        <v>-1.971899635500551</v>
      </c>
      <c r="G243" s="257">
        <f>+G238/G241*100</f>
        <v>-1.799959091838822</v>
      </c>
    </row>
    <row r="244" spans="1:7" ht="13.5" thickTop="1">
      <c r="A244" s="28"/>
      <c r="B244" s="64"/>
      <c r="C244" s="64"/>
      <c r="D244" s="277"/>
      <c r="E244" s="277"/>
      <c r="F244" s="277"/>
      <c r="G244" s="277"/>
    </row>
    <row r="245" spans="1:7" ht="12.75">
      <c r="A245" s="28"/>
      <c r="B245" s="66" t="s">
        <v>171</v>
      </c>
      <c r="C245" s="66"/>
      <c r="D245" s="65"/>
      <c r="E245" s="65"/>
      <c r="F245" s="65"/>
      <c r="G245" s="65"/>
    </row>
    <row r="246" spans="1:7" ht="12.75">
      <c r="A246" s="28"/>
      <c r="B246" s="66"/>
      <c r="C246" s="66"/>
      <c r="D246" s="65"/>
      <c r="E246" s="65"/>
      <c r="F246" s="65"/>
      <c r="G246" s="65"/>
    </row>
    <row r="247" spans="1:7" ht="12.75">
      <c r="A247" s="28"/>
      <c r="B247" s="320" t="s">
        <v>302</v>
      </c>
      <c r="C247" s="320"/>
      <c r="D247" s="320"/>
      <c r="E247" s="320"/>
      <c r="F247" s="320"/>
      <c r="G247" s="320"/>
    </row>
    <row r="248" spans="1:7" ht="12.75">
      <c r="A248" s="28"/>
      <c r="B248" s="65"/>
      <c r="C248" s="65"/>
      <c r="D248" s="85"/>
      <c r="E248" s="85"/>
      <c r="F248" s="85"/>
      <c r="G248" s="65"/>
    </row>
    <row r="249" spans="1:7" ht="12.75">
      <c r="A249" s="28"/>
      <c r="B249" s="64"/>
      <c r="C249" s="64"/>
      <c r="D249" s="321" t="s">
        <v>213</v>
      </c>
      <c r="E249" s="321"/>
      <c r="F249" s="321" t="s">
        <v>214</v>
      </c>
      <c r="G249" s="321"/>
    </row>
    <row r="250" spans="1:7" ht="12.75">
      <c r="A250" s="28"/>
      <c r="B250" s="65"/>
      <c r="C250" s="65"/>
      <c r="D250" s="322" t="str">
        <f>D234</f>
        <v>3 months ended</v>
      </c>
      <c r="E250" s="322"/>
      <c r="F250" s="322" t="str">
        <f>F234</f>
        <v>9 months ended</v>
      </c>
      <c r="G250" s="322"/>
    </row>
    <row r="251" spans="1:7" ht="13.5" thickBot="1">
      <c r="A251" s="28"/>
      <c r="B251" s="64"/>
      <c r="C251" s="64"/>
      <c r="D251" s="278" t="str">
        <f>D235</f>
        <v>30-9-2011</v>
      </c>
      <c r="E251" s="278" t="str">
        <f>E235</f>
        <v>30-9-2010</v>
      </c>
      <c r="F251" s="278" t="str">
        <f>F235</f>
        <v>30-9-2011</v>
      </c>
      <c r="G251" s="278" t="str">
        <f>G235</f>
        <v>30-9-2010</v>
      </c>
    </row>
    <row r="252" spans="1:7" ht="12.75">
      <c r="A252" s="28"/>
      <c r="B252" s="64"/>
      <c r="C252" s="64"/>
      <c r="D252" s="279" t="s">
        <v>94</v>
      </c>
      <c r="E252" s="279" t="s">
        <v>94</v>
      </c>
      <c r="F252" s="279" t="s">
        <v>94</v>
      </c>
      <c r="G252" s="279" t="s">
        <v>94</v>
      </c>
    </row>
    <row r="253" spans="1:7" ht="12.75">
      <c r="A253" s="28"/>
      <c r="B253" s="64" t="s">
        <v>364</v>
      </c>
      <c r="C253" s="64"/>
      <c r="D253" s="64"/>
      <c r="E253" s="64"/>
      <c r="F253" s="64"/>
      <c r="G253" s="64"/>
    </row>
    <row r="254" spans="1:7" ht="13.5" thickBot="1">
      <c r="A254" s="28"/>
      <c r="B254" s="64" t="s">
        <v>301</v>
      </c>
      <c r="C254" s="64"/>
      <c r="D254" s="254">
        <f>'p&amp;l'!D31</f>
        <v>-354.91676833401107</v>
      </c>
      <c r="E254" s="254">
        <f>'p&amp;l'!E31</f>
        <v>235</v>
      </c>
      <c r="F254" s="254">
        <f>'p&amp;l'!G31</f>
        <v>-1861</v>
      </c>
      <c r="G254" s="254">
        <f>'p&amp;l'!H31</f>
        <v>-1672</v>
      </c>
    </row>
    <row r="255" spans="1:7" ht="13.5" thickTop="1">
      <c r="A255" s="28"/>
      <c r="B255" s="64" t="s">
        <v>1</v>
      </c>
      <c r="C255" s="64"/>
      <c r="D255" s="252"/>
      <c r="E255" s="252"/>
      <c r="F255" s="252" t="s">
        <v>1</v>
      </c>
      <c r="G255" s="252"/>
    </row>
    <row r="256" spans="1:7" ht="12.75">
      <c r="A256" s="28"/>
      <c r="B256" s="64" t="s">
        <v>172</v>
      </c>
      <c r="C256" s="64"/>
      <c r="D256" s="65"/>
      <c r="E256" s="65"/>
      <c r="F256" s="65"/>
      <c r="G256" s="65"/>
    </row>
    <row r="257" spans="1:7" ht="12.75">
      <c r="A257" s="28"/>
      <c r="B257" s="64" t="s">
        <v>168</v>
      </c>
      <c r="C257" s="64"/>
      <c r="D257" s="65"/>
      <c r="E257" s="65"/>
      <c r="F257" s="65"/>
      <c r="G257" s="65"/>
    </row>
    <row r="258" spans="1:7" ht="13.5" thickBot="1">
      <c r="A258" s="28"/>
      <c r="B258" s="64" t="s">
        <v>167</v>
      </c>
      <c r="C258" s="64"/>
      <c r="D258" s="255">
        <v>94376</v>
      </c>
      <c r="E258" s="254">
        <v>92136</v>
      </c>
      <c r="F258" s="255">
        <v>94376</v>
      </c>
      <c r="G258" s="254">
        <v>92671</v>
      </c>
    </row>
    <row r="259" spans="1:7" ht="13.5" thickTop="1">
      <c r="A259" s="28"/>
      <c r="B259" s="28"/>
      <c r="C259" s="28"/>
      <c r="D259" s="248" t="s">
        <v>1</v>
      </c>
      <c r="E259" s="248" t="s">
        <v>1</v>
      </c>
      <c r="F259" s="248" t="s">
        <v>1</v>
      </c>
      <c r="G259" s="248" t="s">
        <v>1</v>
      </c>
    </row>
    <row r="260" spans="1:7" ht="13.5" thickBot="1">
      <c r="A260" s="28"/>
      <c r="B260" s="28" t="s">
        <v>171</v>
      </c>
      <c r="C260" s="28"/>
      <c r="D260" s="256" t="s">
        <v>169</v>
      </c>
      <c r="E260" s="256" t="s">
        <v>169</v>
      </c>
      <c r="F260" s="256" t="s">
        <v>169</v>
      </c>
      <c r="G260" s="257">
        <f>+G254/G258*100</f>
        <v>-1.8042321761931996</v>
      </c>
    </row>
    <row r="261" spans="1:7" ht="13.5" thickTop="1">
      <c r="A261" s="28"/>
      <c r="B261" s="28"/>
      <c r="C261" s="28"/>
      <c r="D261" s="250"/>
      <c r="E261" s="251"/>
      <c r="F261" s="250"/>
      <c r="G261" s="251"/>
    </row>
    <row r="262" spans="1:6" ht="12.75">
      <c r="A262" s="28"/>
      <c r="B262" s="28" t="s">
        <v>170</v>
      </c>
      <c r="C262" s="28"/>
      <c r="D262" s="46"/>
      <c r="E262" s="46"/>
      <c r="F262" s="46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spans="1:7" ht="12.75">
      <c r="A275" s="28"/>
      <c r="B275" s="28"/>
      <c r="C275" s="28"/>
      <c r="D275" s="28"/>
      <c r="E275" s="28"/>
      <c r="F275" s="28"/>
      <c r="G275" s="28"/>
    </row>
    <row r="276" spans="1:7" ht="12.75">
      <c r="A276" s="28"/>
      <c r="B276" s="28"/>
      <c r="C276" s="28"/>
      <c r="D276" s="28"/>
      <c r="E276" s="28"/>
      <c r="F276" s="28"/>
      <c r="G276" s="28"/>
    </row>
    <row r="277" spans="1:7" ht="12.75">
      <c r="A277" s="28"/>
      <c r="B277" s="28"/>
      <c r="C277" s="28"/>
      <c r="D277" s="28"/>
      <c r="E277" s="28"/>
      <c r="F277" s="28"/>
      <c r="G277" s="48" t="s">
        <v>317</v>
      </c>
    </row>
    <row r="278" spans="4:7" ht="12.75">
      <c r="D278" s="28" t="s">
        <v>92</v>
      </c>
      <c r="E278" s="28"/>
      <c r="F278" s="28"/>
      <c r="G278" s="28"/>
    </row>
    <row r="279" spans="1:6" s="280" customFormat="1" ht="12.75">
      <c r="A279" s="29" t="s">
        <v>208</v>
      </c>
      <c r="B279" s="234" t="s">
        <v>303</v>
      </c>
      <c r="C279" s="234"/>
      <c r="D279" s="46"/>
      <c r="E279" s="46"/>
      <c r="F279" s="46"/>
    </row>
    <row r="280" spans="1:7" s="280" customFormat="1" ht="12.75">
      <c r="A280" s="29"/>
      <c r="B280" s="29"/>
      <c r="C280" s="29"/>
      <c r="D280" s="46"/>
      <c r="E280" s="46"/>
      <c r="F280" s="46"/>
      <c r="G280" s="46"/>
    </row>
    <row r="281" spans="1:7" s="280" customFormat="1" ht="12.75">
      <c r="A281" s="28"/>
      <c r="B281" s="28"/>
      <c r="C281" s="28"/>
      <c r="E281" s="31" t="s">
        <v>304</v>
      </c>
      <c r="G281" s="31" t="s">
        <v>304</v>
      </c>
    </row>
    <row r="282" spans="1:7" s="280" customFormat="1" ht="13.5" thickBot="1">
      <c r="A282" s="28"/>
      <c r="B282" s="28"/>
      <c r="C282" s="28"/>
      <c r="E282" s="45" t="s">
        <v>365</v>
      </c>
      <c r="G282" s="45" t="s">
        <v>350</v>
      </c>
    </row>
    <row r="283" spans="1:7" s="280" customFormat="1" ht="12.75">
      <c r="A283" s="28"/>
      <c r="B283" s="28"/>
      <c r="C283" s="28"/>
      <c r="E283" s="61" t="s">
        <v>94</v>
      </c>
      <c r="G283" s="61" t="s">
        <v>94</v>
      </c>
    </row>
    <row r="284" spans="1:5" s="280" customFormat="1" ht="12.75">
      <c r="A284" s="28"/>
      <c r="B284" s="28"/>
      <c r="C284" s="28"/>
      <c r="E284" s="249"/>
    </row>
    <row r="285" spans="1:5" s="280" customFormat="1" ht="12.75">
      <c r="A285" s="28"/>
      <c r="C285" s="28"/>
      <c r="E285" s="249"/>
    </row>
    <row r="286" spans="1:5" s="280" customFormat="1" ht="12.75">
      <c r="A286" s="28"/>
      <c r="B286" s="28" t="s">
        <v>381</v>
      </c>
      <c r="C286" s="28"/>
      <c r="E286" s="249"/>
    </row>
    <row r="287" spans="1:7" s="280" customFormat="1" ht="12.75">
      <c r="A287" s="28"/>
      <c r="B287" s="137" t="s">
        <v>307</v>
      </c>
      <c r="C287" s="137"/>
      <c r="E287" s="252">
        <f>-14835-notes!E288</f>
        <v>-14835</v>
      </c>
      <c r="G287" s="252">
        <v>-12571</v>
      </c>
    </row>
    <row r="288" spans="1:7" s="280" customFormat="1" ht="12.75">
      <c r="A288" s="28"/>
      <c r="B288" s="28" t="s">
        <v>308</v>
      </c>
      <c r="C288" s="28"/>
      <c r="E288" s="248">
        <v>0</v>
      </c>
      <c r="G288" s="248">
        <v>-403</v>
      </c>
    </row>
    <row r="289" spans="1:8" s="280" customFormat="1" ht="6" customHeight="1">
      <c r="A289" s="28"/>
      <c r="B289" s="28"/>
      <c r="C289" s="28"/>
      <c r="E289" s="266"/>
      <c r="G289" s="266"/>
      <c r="H289" s="281"/>
    </row>
    <row r="290" spans="1:7" s="280" customFormat="1" ht="12.75">
      <c r="A290" s="28"/>
      <c r="B290" s="28"/>
      <c r="C290" s="28"/>
      <c r="D290" s="46"/>
      <c r="E290" s="248">
        <f>SUM(E287:E288)</f>
        <v>-14835</v>
      </c>
      <c r="F290" s="46"/>
      <c r="G290" s="248">
        <f>SUM(G287:G288)</f>
        <v>-12974</v>
      </c>
    </row>
    <row r="291" spans="1:7" s="280" customFormat="1" ht="12.75">
      <c r="A291" s="28"/>
      <c r="B291" s="28" t="s">
        <v>309</v>
      </c>
      <c r="C291" s="28"/>
      <c r="D291" s="46"/>
      <c r="E291" s="248">
        <v>-11189</v>
      </c>
      <c r="F291" s="46"/>
      <c r="G291" s="272">
        <v>-11189</v>
      </c>
    </row>
    <row r="292" spans="1:7" s="280" customFormat="1" ht="6" customHeight="1">
      <c r="A292" s="28"/>
      <c r="B292" s="28"/>
      <c r="C292" s="28"/>
      <c r="D292" s="46"/>
      <c r="E292" s="266"/>
      <c r="F292" s="46"/>
      <c r="G292" s="46"/>
    </row>
    <row r="293" spans="1:9" s="280" customFormat="1" ht="13.5" thickBot="1">
      <c r="A293" s="28"/>
      <c r="B293" s="28" t="s">
        <v>366</v>
      </c>
      <c r="C293" s="28"/>
      <c r="D293" s="46"/>
      <c r="E293" s="254">
        <f>SUM(E290:E291)</f>
        <v>-26024</v>
      </c>
      <c r="F293" s="46"/>
      <c r="G293" s="254">
        <f>SUM(G290:G291)</f>
        <v>-24163</v>
      </c>
      <c r="I293" s="282"/>
    </row>
    <row r="294" spans="1:6" s="280" customFormat="1" ht="13.5" thickTop="1">
      <c r="A294" s="28"/>
      <c r="B294" s="28"/>
      <c r="C294" s="28"/>
      <c r="D294" s="46"/>
      <c r="E294" s="249"/>
      <c r="F294" s="46"/>
    </row>
    <row r="295" spans="1:7" s="280" customFormat="1" ht="12.75">
      <c r="A295" s="28"/>
      <c r="B295" s="28"/>
      <c r="C295" s="28"/>
      <c r="D295" s="46"/>
      <c r="E295" s="249"/>
      <c r="F295" s="46"/>
      <c r="G295" s="282"/>
    </row>
    <row r="296" spans="1:6" s="280" customFormat="1" ht="12.75">
      <c r="A296" s="28"/>
      <c r="B296" s="290" t="s">
        <v>387</v>
      </c>
      <c r="C296" s="64"/>
      <c r="D296" s="46"/>
      <c r="E296" s="249"/>
      <c r="F296" s="46"/>
    </row>
    <row r="297" spans="1:6" ht="15">
      <c r="A297" s="28"/>
      <c r="B297" s="2"/>
      <c r="C297" s="2"/>
      <c r="D297" s="46"/>
      <c r="E297" s="249"/>
      <c r="F297" s="46"/>
    </row>
    <row r="298" spans="1:6" ht="15">
      <c r="A298" s="28"/>
      <c r="B298" s="2"/>
      <c r="C298" s="2"/>
      <c r="D298" s="46"/>
      <c r="E298" s="249"/>
      <c r="F298" s="46"/>
    </row>
    <row r="299" spans="1:6" ht="15">
      <c r="A299" s="28"/>
      <c r="B299" s="2"/>
      <c r="C299" s="2"/>
      <c r="D299" s="46"/>
      <c r="E299" s="249"/>
      <c r="F299" s="46"/>
    </row>
    <row r="300" spans="1:6" ht="15">
      <c r="A300" s="28"/>
      <c r="B300" s="2"/>
      <c r="C300" s="2"/>
      <c r="D300" s="46"/>
      <c r="E300" s="249"/>
      <c r="F300" s="46"/>
    </row>
    <row r="301" spans="1:6" ht="15">
      <c r="A301" s="28"/>
      <c r="B301" s="2"/>
      <c r="C301" s="2"/>
      <c r="D301" s="46"/>
      <c r="E301" s="249"/>
      <c r="F301" s="46"/>
    </row>
    <row r="302" spans="1:6" ht="15">
      <c r="A302" s="28"/>
      <c r="B302" s="2"/>
      <c r="C302" s="2"/>
      <c r="D302" s="46"/>
      <c r="E302" s="249"/>
      <c r="F302" s="46"/>
    </row>
    <row r="303" spans="1:6" ht="15">
      <c r="A303" s="28"/>
      <c r="B303" s="2"/>
      <c r="C303" s="2"/>
      <c r="D303" s="46"/>
      <c r="E303" s="249"/>
      <c r="F303" s="46"/>
    </row>
    <row r="304" spans="1:6" ht="15">
      <c r="A304" s="28"/>
      <c r="B304" s="2"/>
      <c r="C304" s="2"/>
      <c r="D304" s="46"/>
      <c r="E304" s="249"/>
      <c r="F304" s="46"/>
    </row>
    <row r="305" spans="1:6" ht="15">
      <c r="A305" s="28"/>
      <c r="B305" s="2"/>
      <c r="C305" s="2"/>
      <c r="D305" s="46"/>
      <c r="E305" s="249"/>
      <c r="F305" s="46"/>
    </row>
    <row r="306" spans="1:6" ht="15">
      <c r="A306" s="28"/>
      <c r="B306" s="2"/>
      <c r="C306" s="2"/>
      <c r="D306" s="46"/>
      <c r="E306" s="249"/>
      <c r="F306" s="46"/>
    </row>
    <row r="307" spans="1:6" ht="15">
      <c r="A307" s="28"/>
      <c r="B307" s="2"/>
      <c r="C307" s="2"/>
      <c r="D307" s="46"/>
      <c r="E307" s="249"/>
      <c r="F307" s="46"/>
    </row>
    <row r="308" spans="1:6" ht="15">
      <c r="A308" s="28"/>
      <c r="B308" s="2"/>
      <c r="C308" s="2"/>
      <c r="D308" s="46"/>
      <c r="E308" s="249"/>
      <c r="F308" s="46"/>
    </row>
    <row r="309" spans="1:6" ht="15">
      <c r="A309" s="28"/>
      <c r="B309" s="2"/>
      <c r="C309" s="2"/>
      <c r="D309" s="46"/>
      <c r="E309" s="249"/>
      <c r="F309" s="46"/>
    </row>
    <row r="310" spans="1:6" ht="15">
      <c r="A310" s="28"/>
      <c r="B310" s="2"/>
      <c r="C310" s="2"/>
      <c r="D310" s="46"/>
      <c r="E310" s="249"/>
      <c r="F310" s="46"/>
    </row>
    <row r="311" spans="1:6" ht="15">
      <c r="A311" s="28"/>
      <c r="B311" s="2"/>
      <c r="C311" s="2"/>
      <c r="D311" s="46"/>
      <c r="E311" s="249"/>
      <c r="F311" s="46"/>
    </row>
    <row r="312" spans="1:6" ht="15">
      <c r="A312" s="28"/>
      <c r="B312" s="2"/>
      <c r="C312" s="2"/>
      <c r="D312" s="46"/>
      <c r="E312" s="249"/>
      <c r="F312" s="46"/>
    </row>
    <row r="313" spans="1:6" ht="15">
      <c r="A313" s="28"/>
      <c r="B313" s="2"/>
      <c r="C313" s="2"/>
      <c r="D313" s="46"/>
      <c r="E313" s="249"/>
      <c r="F313" s="46"/>
    </row>
    <row r="314" spans="1:6" ht="15">
      <c r="A314" s="28"/>
      <c r="B314" s="2"/>
      <c r="C314" s="2"/>
      <c r="D314" s="46"/>
      <c r="E314" s="249"/>
      <c r="F314" s="46"/>
    </row>
    <row r="315" spans="1:6" ht="15">
      <c r="A315" s="28"/>
      <c r="B315" s="2"/>
      <c r="C315" s="2"/>
      <c r="D315" s="46"/>
      <c r="E315" s="249"/>
      <c r="F315" s="46"/>
    </row>
    <row r="316" spans="1:6" ht="15">
      <c r="A316" s="28"/>
      <c r="B316" s="2"/>
      <c r="C316" s="2"/>
      <c r="D316" s="46"/>
      <c r="E316" s="249"/>
      <c r="F316" s="46"/>
    </row>
    <row r="317" spans="1:6" ht="15">
      <c r="A317" s="28"/>
      <c r="B317" s="2"/>
      <c r="C317" s="2"/>
      <c r="D317" s="46"/>
      <c r="E317" s="249"/>
      <c r="F317" s="46"/>
    </row>
    <row r="318" spans="1:6" ht="15">
      <c r="A318" s="28"/>
      <c r="B318" s="2"/>
      <c r="C318" s="2"/>
      <c r="D318" s="46"/>
      <c r="E318" s="249"/>
      <c r="F318" s="46"/>
    </row>
    <row r="319" spans="1:6" ht="15">
      <c r="A319" s="28"/>
      <c r="B319" s="2"/>
      <c r="C319" s="2"/>
      <c r="D319" s="46"/>
      <c r="E319" s="249"/>
      <c r="F319" s="46"/>
    </row>
    <row r="320" spans="1:6" ht="15">
      <c r="A320" s="28"/>
      <c r="B320" s="2"/>
      <c r="C320" s="2"/>
      <c r="D320" s="46"/>
      <c r="E320" s="249"/>
      <c r="F320" s="46"/>
    </row>
    <row r="321" spans="1:6" ht="15">
      <c r="A321" s="28"/>
      <c r="B321" s="2"/>
      <c r="C321" s="2"/>
      <c r="D321" s="46"/>
      <c r="E321" s="249"/>
      <c r="F321" s="46"/>
    </row>
    <row r="322" spans="1:6" ht="15">
      <c r="A322" s="28"/>
      <c r="B322" s="2"/>
      <c r="C322" s="2"/>
      <c r="D322" s="46"/>
      <c r="E322" s="249"/>
      <c r="F322" s="46"/>
    </row>
    <row r="323" spans="1:6" ht="15">
      <c r="A323" s="28"/>
      <c r="B323" s="2"/>
      <c r="C323" s="2"/>
      <c r="D323" s="46"/>
      <c r="E323" s="249"/>
      <c r="F323" s="46"/>
    </row>
    <row r="324" spans="1:6" ht="15">
      <c r="A324" s="28"/>
      <c r="B324" s="2"/>
      <c r="C324" s="2"/>
      <c r="D324" s="46"/>
      <c r="E324" s="249"/>
      <c r="F324" s="46"/>
    </row>
    <row r="325" spans="1:6" ht="15">
      <c r="A325" s="28"/>
      <c r="B325" s="2"/>
      <c r="C325" s="2"/>
      <c r="D325" s="46"/>
      <c r="E325" s="249"/>
      <c r="F325" s="46"/>
    </row>
    <row r="326" spans="1:6" ht="15">
      <c r="A326" s="28"/>
      <c r="B326" s="2"/>
      <c r="C326" s="2"/>
      <c r="D326" s="46"/>
      <c r="E326" s="249"/>
      <c r="F326" s="46"/>
    </row>
    <row r="327" spans="1:6" ht="12.75">
      <c r="A327" s="28"/>
      <c r="D327" s="46"/>
      <c r="E327" s="46"/>
      <c r="F327" s="46"/>
    </row>
    <row r="328" spans="1:6" ht="15">
      <c r="A328" s="28"/>
      <c r="B328" s="2"/>
      <c r="C328" s="2"/>
      <c r="D328" s="46"/>
      <c r="E328" s="46"/>
      <c r="F328" s="46"/>
    </row>
    <row r="329" spans="1:6" ht="15">
      <c r="A329" s="28"/>
      <c r="B329" s="2"/>
      <c r="C329" s="2"/>
      <c r="D329" s="46"/>
      <c r="E329" s="46"/>
      <c r="F329" s="46"/>
    </row>
    <row r="330" spans="1:6" ht="15">
      <c r="A330" s="28"/>
      <c r="B330" s="2"/>
      <c r="C330" s="2"/>
      <c r="D330" s="46"/>
      <c r="E330" s="46"/>
      <c r="F330" s="46"/>
    </row>
    <row r="331" spans="1:6" ht="15">
      <c r="A331" s="28"/>
      <c r="B331" s="2"/>
      <c r="C331" s="2"/>
      <c r="D331" s="46"/>
      <c r="E331" s="46"/>
      <c r="F331" s="46"/>
    </row>
    <row r="332" spans="1:6" ht="15">
      <c r="A332" s="28"/>
      <c r="B332" s="2"/>
      <c r="C332" s="2"/>
      <c r="D332" s="46"/>
      <c r="E332" s="46"/>
      <c r="F332" s="46"/>
    </row>
    <row r="333" spans="1:6" ht="15">
      <c r="A333" s="28"/>
      <c r="B333" s="2"/>
      <c r="C333" s="2"/>
      <c r="D333" s="46"/>
      <c r="E333" s="46"/>
      <c r="F333" s="46"/>
    </row>
    <row r="334" spans="1:6" ht="15">
      <c r="A334" s="28"/>
      <c r="B334" s="2"/>
      <c r="C334" s="2"/>
      <c r="D334" s="46"/>
      <c r="E334" s="46"/>
      <c r="F334" s="46"/>
    </row>
    <row r="335" spans="1:7" ht="15">
      <c r="A335" s="28"/>
      <c r="B335" s="2"/>
      <c r="C335" s="2"/>
      <c r="D335" s="46"/>
      <c r="E335" s="46"/>
      <c r="F335" s="46"/>
      <c r="G335" s="48" t="s">
        <v>318</v>
      </c>
    </row>
    <row r="336" spans="1:6" ht="15">
      <c r="A336" s="28"/>
      <c r="B336" s="2"/>
      <c r="C336" s="2"/>
      <c r="D336" s="46"/>
      <c r="E336" s="46"/>
      <c r="F336" s="46"/>
    </row>
    <row r="337" spans="1:6" ht="15">
      <c r="A337" s="28"/>
      <c r="B337" s="2"/>
      <c r="C337" s="2"/>
      <c r="D337" s="46"/>
      <c r="E337" s="46"/>
      <c r="F337" s="46"/>
    </row>
    <row r="338" spans="1:6" ht="15">
      <c r="A338" s="28"/>
      <c r="B338" s="2"/>
      <c r="C338" s="2"/>
      <c r="D338" s="46"/>
      <c r="E338" s="46"/>
      <c r="F338" s="46"/>
    </row>
    <row r="339" spans="1:6" ht="15">
      <c r="A339" s="28"/>
      <c r="B339" s="2"/>
      <c r="C339" s="2"/>
      <c r="D339" s="46"/>
      <c r="E339" s="46"/>
      <c r="F339" s="46"/>
    </row>
    <row r="340" spans="1:6" ht="15">
      <c r="A340" s="28"/>
      <c r="B340" s="2"/>
      <c r="C340" s="2"/>
      <c r="D340" s="46"/>
      <c r="E340" s="46"/>
      <c r="F340" s="46"/>
    </row>
    <row r="341" spans="1:6" ht="15">
      <c r="A341" s="28"/>
      <c r="B341" s="2"/>
      <c r="C341" s="2"/>
      <c r="D341" s="46"/>
      <c r="E341" s="46"/>
      <c r="F341" s="46"/>
    </row>
    <row r="342" spans="1:6" ht="15">
      <c r="A342" s="28"/>
      <c r="B342" s="2"/>
      <c r="C342" s="2"/>
      <c r="D342" s="46"/>
      <c r="E342" s="46"/>
      <c r="F342" s="46"/>
    </row>
    <row r="343" spans="1:6" ht="15">
      <c r="A343" s="28"/>
      <c r="B343" s="2"/>
      <c r="C343" s="2"/>
      <c r="D343" s="46"/>
      <c r="E343" s="46"/>
      <c r="F343" s="46"/>
    </row>
    <row r="347" spans="1:7" ht="12.75">
      <c r="A347" s="28"/>
      <c r="D347" s="56"/>
      <c r="E347" s="56"/>
      <c r="F347" s="46"/>
      <c r="G347" s="28"/>
    </row>
    <row r="348" spans="1:7" ht="12.75">
      <c r="A348" s="28"/>
      <c r="B348" s="46"/>
      <c r="C348" s="46"/>
      <c r="D348" s="46"/>
      <c r="E348" s="46"/>
      <c r="F348" s="46"/>
      <c r="G348" s="28"/>
    </row>
    <row r="349" spans="1:6" ht="12.75">
      <c r="A349" s="28" t="s">
        <v>1</v>
      </c>
      <c r="D349" s="56"/>
      <c r="E349" s="56"/>
      <c r="F349" s="46"/>
    </row>
    <row r="354" ht="12.75">
      <c r="L354" s="7"/>
    </row>
    <row r="355" ht="12.75">
      <c r="L355" s="7"/>
    </row>
    <row r="356" ht="12.75">
      <c r="L356" s="7"/>
    </row>
    <row r="357" ht="12.75">
      <c r="L357" s="7"/>
    </row>
    <row r="358" ht="12.75">
      <c r="L358" s="7"/>
    </row>
    <row r="359" ht="12.75">
      <c r="L359" s="7"/>
    </row>
    <row r="360" ht="12.75">
      <c r="L360" s="7"/>
    </row>
    <row r="361" ht="12.75">
      <c r="L361" s="7"/>
    </row>
    <row r="362" ht="12.75">
      <c r="L362" s="7"/>
    </row>
    <row r="363" ht="12.75">
      <c r="L363" s="7"/>
    </row>
    <row r="364" ht="12.75">
      <c r="L364" s="7"/>
    </row>
    <row r="365" ht="12.75">
      <c r="L365" s="7"/>
    </row>
    <row r="366" ht="12.75">
      <c r="L366" s="7"/>
    </row>
    <row r="367" ht="12.75">
      <c r="L367" s="7"/>
    </row>
    <row r="368" ht="12.75">
      <c r="L368" s="7"/>
    </row>
    <row r="369" ht="12.75">
      <c r="L369" s="7"/>
    </row>
    <row r="370" ht="12.75">
      <c r="L370" s="7"/>
    </row>
    <row r="371" ht="12.75">
      <c r="L371" s="7"/>
    </row>
    <row r="372" ht="12.75">
      <c r="L372" s="7"/>
    </row>
    <row r="373" ht="12.75">
      <c r="L373" s="7"/>
    </row>
    <row r="374" ht="12.75">
      <c r="L374" s="35"/>
    </row>
    <row r="375" ht="12.75">
      <c r="L375" s="35"/>
    </row>
    <row r="376" ht="12.75">
      <c r="L376" s="35"/>
    </row>
    <row r="377" ht="12.75">
      <c r="L377" s="35"/>
    </row>
    <row r="378" ht="12.75">
      <c r="L378" s="40"/>
    </row>
    <row r="379" ht="12.75">
      <c r="L379" s="40"/>
    </row>
    <row r="380" ht="12.75">
      <c r="L380" s="35"/>
    </row>
    <row r="381" ht="12.75">
      <c r="L381" s="35"/>
    </row>
    <row r="382" ht="12.75">
      <c r="L382" s="35"/>
    </row>
    <row r="383" ht="12.75">
      <c r="L383" s="35"/>
    </row>
    <row r="384" ht="12.75">
      <c r="L384" s="35"/>
    </row>
    <row r="385" ht="12.75">
      <c r="L385" s="35"/>
    </row>
    <row r="386" ht="12.75">
      <c r="L386" s="35"/>
    </row>
    <row r="387" ht="12.75">
      <c r="L387" s="35"/>
    </row>
    <row r="388" ht="12.75">
      <c r="L388" s="35"/>
    </row>
    <row r="389" ht="12.75">
      <c r="L389" s="35"/>
    </row>
    <row r="390" ht="12.75">
      <c r="L390" s="35"/>
    </row>
    <row r="391" ht="12.75">
      <c r="L391" s="35"/>
    </row>
    <row r="392" ht="12.75">
      <c r="L392" s="35"/>
    </row>
    <row r="393" ht="12.75">
      <c r="L393" s="35"/>
    </row>
    <row r="394" ht="12.75">
      <c r="L394" s="35"/>
    </row>
    <row r="395" ht="12.75">
      <c r="L395" s="35"/>
    </row>
    <row r="396" ht="12.75">
      <c r="L396" s="35"/>
    </row>
    <row r="397" ht="12.75">
      <c r="L397" s="35"/>
    </row>
    <row r="398" ht="12.75">
      <c r="L398" s="35"/>
    </row>
    <row r="399" ht="12.75">
      <c r="L399" s="35"/>
    </row>
    <row r="400" ht="12.75">
      <c r="L400" s="35"/>
    </row>
    <row r="401" ht="12.75">
      <c r="L401" s="35"/>
    </row>
    <row r="402" ht="12.75">
      <c r="L402" s="35"/>
    </row>
    <row r="403" ht="12.75">
      <c r="L403" s="35"/>
    </row>
    <row r="404" ht="12.75">
      <c r="L404" s="35"/>
    </row>
    <row r="405" ht="12.75">
      <c r="L405" s="35"/>
    </row>
    <row r="406" ht="12.75">
      <c r="L406" s="35"/>
    </row>
    <row r="407" ht="12.75">
      <c r="L407" s="35"/>
    </row>
    <row r="408" ht="12.75">
      <c r="L408" s="35"/>
    </row>
    <row r="409" ht="12.75">
      <c r="L409" s="35"/>
    </row>
    <row r="410" ht="12.75">
      <c r="L410" s="35"/>
    </row>
    <row r="411" ht="12.75">
      <c r="L411" s="35"/>
    </row>
    <row r="412" ht="12.75">
      <c r="L412" s="35"/>
    </row>
    <row r="413" ht="12.75">
      <c r="L413" s="35"/>
    </row>
    <row r="414" ht="12.75">
      <c r="L414" s="35"/>
    </row>
    <row r="415" ht="12.75">
      <c r="L415" s="35"/>
    </row>
    <row r="416" ht="12.75">
      <c r="L416" s="35"/>
    </row>
    <row r="417" ht="12.75">
      <c r="L417" s="35"/>
    </row>
    <row r="418" ht="12.75">
      <c r="L418" s="35"/>
    </row>
    <row r="419" ht="12.75">
      <c r="L419" s="35"/>
    </row>
    <row r="420" ht="12.75">
      <c r="L420" s="35"/>
    </row>
    <row r="421" ht="12.75">
      <c r="L421" s="35"/>
    </row>
    <row r="422" ht="12.75">
      <c r="L422" s="35"/>
    </row>
    <row r="423" ht="12.75">
      <c r="L423" s="35"/>
    </row>
    <row r="424" ht="12.75">
      <c r="L424" s="35"/>
    </row>
    <row r="425" ht="12.75">
      <c r="L425" s="35"/>
    </row>
    <row r="426" ht="12.75">
      <c r="L426" s="35"/>
    </row>
    <row r="427" ht="12.75">
      <c r="L427" s="35"/>
    </row>
    <row r="428" ht="12.75">
      <c r="L428" s="35"/>
    </row>
    <row r="429" ht="12.75">
      <c r="L429" s="35"/>
    </row>
    <row r="430" ht="12.75">
      <c r="L430" s="35"/>
    </row>
    <row r="431" ht="12.75">
      <c r="L431" s="35"/>
    </row>
    <row r="432" ht="12.75">
      <c r="L432" s="35"/>
    </row>
    <row r="433" ht="12.75">
      <c r="L433" s="35"/>
    </row>
    <row r="434" ht="12.75">
      <c r="L434" s="35"/>
    </row>
    <row r="435" ht="12.75">
      <c r="L435" s="35"/>
    </row>
    <row r="436" spans="8:12" ht="12.75">
      <c r="H436" s="7"/>
      <c r="L436" s="7"/>
    </row>
    <row r="437" spans="8:12" ht="12.75">
      <c r="H437" s="7"/>
      <c r="L437" s="7"/>
    </row>
    <row r="438" ht="12.75">
      <c r="H438" s="7"/>
    </row>
    <row r="439" ht="12.75">
      <c r="H439" s="7"/>
    </row>
    <row r="444" spans="1:7" ht="12.75">
      <c r="A444" s="28"/>
      <c r="B444" s="46"/>
      <c r="C444" s="46"/>
      <c r="D444" s="57"/>
      <c r="E444" s="57"/>
      <c r="F444" s="46"/>
      <c r="G444" s="28"/>
    </row>
    <row r="453" spans="4:7" ht="12.75">
      <c r="D453" s="28"/>
      <c r="E453" s="28"/>
      <c r="F453" s="28"/>
      <c r="G453" s="60" t="s">
        <v>1</v>
      </c>
    </row>
    <row r="465" spans="4:6" ht="12.75">
      <c r="D465" s="28"/>
      <c r="E465" s="28"/>
      <c r="F465" s="28"/>
    </row>
    <row r="481" spans="2:7" ht="12.75">
      <c r="B481" s="28"/>
      <c r="C481" s="28"/>
      <c r="D481" s="28"/>
      <c r="E481" s="28"/>
      <c r="F481" s="28"/>
      <c r="G481" s="28"/>
    </row>
    <row r="507" spans="4:5" ht="12.75">
      <c r="D507" s="28"/>
      <c r="E507" s="28"/>
    </row>
    <row r="508" spans="4:7" ht="12.75">
      <c r="D508" s="28"/>
      <c r="E508" s="28"/>
      <c r="F508" s="28"/>
      <c r="G508" s="28" t="s">
        <v>1</v>
      </c>
    </row>
    <row r="509" spans="4:7" ht="12.75">
      <c r="D509" s="28"/>
      <c r="E509" s="28"/>
      <c r="F509" s="28"/>
      <c r="G509" s="28" t="s">
        <v>1</v>
      </c>
    </row>
    <row r="533" ht="14.25" customHeight="1"/>
    <row r="534" ht="14.25" customHeight="1"/>
    <row r="535" spans="13:18" ht="17.25" customHeight="1">
      <c r="M535" s="316"/>
      <c r="N535" s="34"/>
      <c r="O535" s="34"/>
      <c r="P535" s="317"/>
      <c r="Q535" s="34"/>
      <c r="R535" s="34"/>
    </row>
    <row r="536" spans="13:18" ht="15" customHeight="1">
      <c r="M536" s="316"/>
      <c r="N536" s="34"/>
      <c r="O536" s="34"/>
      <c r="P536" s="317"/>
      <c r="Q536" s="34"/>
      <c r="R536" s="34"/>
    </row>
    <row r="537" spans="13:18" ht="12.75" customHeight="1">
      <c r="M537" s="316"/>
      <c r="N537" s="34"/>
      <c r="O537" s="34"/>
      <c r="P537" s="317"/>
      <c r="Q537" s="34"/>
      <c r="R537" s="34"/>
    </row>
    <row r="538" spans="13:18" ht="17.25" customHeight="1">
      <c r="M538" s="316"/>
      <c r="N538" s="34"/>
      <c r="O538" s="34"/>
      <c r="P538" s="317"/>
      <c r="Q538" s="34"/>
      <c r="R538" s="34"/>
    </row>
    <row r="539" spans="13:18" ht="12" customHeight="1">
      <c r="M539" s="316"/>
      <c r="N539" s="34"/>
      <c r="O539" s="34"/>
      <c r="P539" s="317"/>
      <c r="Q539" s="34"/>
      <c r="R539" s="34"/>
    </row>
    <row r="540" spans="13:18" ht="13.5" customHeight="1">
      <c r="M540" s="316"/>
      <c r="N540" s="34"/>
      <c r="O540" s="34"/>
      <c r="P540" s="317"/>
      <c r="Q540" s="34"/>
      <c r="R540" s="34"/>
    </row>
    <row r="541" spans="13:18" ht="12.75" customHeight="1">
      <c r="M541" s="316"/>
      <c r="N541" s="34"/>
      <c r="O541" s="34"/>
      <c r="P541" s="317"/>
      <c r="Q541" s="34"/>
      <c r="R541" s="34"/>
    </row>
    <row r="542" spans="13:18" ht="17.25" customHeight="1">
      <c r="M542" s="316"/>
      <c r="N542" s="34"/>
      <c r="O542" s="34"/>
      <c r="P542" s="317"/>
      <c r="Q542" s="34"/>
      <c r="R542" s="34"/>
    </row>
    <row r="543" spans="13:18" ht="12.75" customHeight="1">
      <c r="M543" s="316"/>
      <c r="N543" s="34"/>
      <c r="O543" s="34"/>
      <c r="P543" s="317"/>
      <c r="Q543" s="34"/>
      <c r="R543" s="34"/>
    </row>
    <row r="544" spans="13:18" ht="15.75" customHeight="1">
      <c r="M544" s="316"/>
      <c r="N544" s="33"/>
      <c r="O544" s="33"/>
      <c r="P544" s="317"/>
      <c r="Q544" s="33"/>
      <c r="R544" s="34"/>
    </row>
    <row r="545" spans="13:18" ht="12.75" customHeight="1">
      <c r="M545" s="33"/>
      <c r="N545" s="33"/>
      <c r="O545" s="33"/>
      <c r="P545" s="34"/>
      <c r="Q545" s="33"/>
      <c r="R545" s="34"/>
    </row>
    <row r="546" spans="13:18" ht="16.5" customHeight="1">
      <c r="M546" s="36"/>
      <c r="N546" s="37"/>
      <c r="O546" s="37"/>
      <c r="P546" s="37"/>
      <c r="Q546" s="37"/>
      <c r="R546" s="38"/>
    </row>
    <row r="547" spans="13:18" ht="15" customHeight="1">
      <c r="M547" s="37"/>
      <c r="N547" s="37"/>
      <c r="O547" s="37"/>
      <c r="P547" s="37"/>
      <c r="Q547" s="37"/>
      <c r="R547" s="39"/>
    </row>
    <row r="548" spans="13:18" ht="19.5" customHeight="1">
      <c r="M548" s="36"/>
      <c r="N548" s="37"/>
      <c r="O548" s="37"/>
      <c r="P548" s="37"/>
      <c r="Q548" s="37"/>
      <c r="R548" s="38"/>
    </row>
    <row r="549" spans="13:18" ht="12" customHeight="1">
      <c r="M549" s="39"/>
      <c r="N549" s="39"/>
      <c r="O549" s="39"/>
      <c r="P549" s="39"/>
      <c r="Q549" s="37"/>
      <c r="R549" s="39"/>
    </row>
    <row r="550" spans="13:18" ht="16.5" customHeight="1">
      <c r="M550" s="37"/>
      <c r="N550" s="37"/>
      <c r="O550" s="37"/>
      <c r="P550" s="37"/>
      <c r="Q550" s="37"/>
      <c r="R550" s="39"/>
    </row>
    <row r="551" spans="13:18" ht="16.5" customHeight="1">
      <c r="M551" s="37"/>
      <c r="N551" s="37"/>
      <c r="O551" s="37"/>
      <c r="P551" s="37"/>
      <c r="Q551" s="37"/>
      <c r="R551" s="39"/>
    </row>
    <row r="552" spans="13:18" ht="13.5" customHeight="1">
      <c r="M552" s="37"/>
      <c r="N552" s="37"/>
      <c r="O552" s="37"/>
      <c r="P552" s="37"/>
      <c r="Q552" s="37"/>
      <c r="R552" s="39"/>
    </row>
    <row r="553" spans="13:18" ht="13.5" customHeight="1">
      <c r="M553" s="37"/>
      <c r="N553" s="37"/>
      <c r="O553" s="37"/>
      <c r="P553" s="37"/>
      <c r="Q553" s="37"/>
      <c r="R553" s="39"/>
    </row>
    <row r="554" spans="13:18" ht="13.5" customHeight="1">
      <c r="M554" s="37"/>
      <c r="N554" s="37"/>
      <c r="O554" s="37"/>
      <c r="P554" s="37"/>
      <c r="Q554" s="37"/>
      <c r="R554" s="39"/>
    </row>
    <row r="555" spans="13:18" ht="13.5" customHeight="1">
      <c r="M555" s="37"/>
      <c r="N555" s="37"/>
      <c r="O555" s="37"/>
      <c r="P555" s="37"/>
      <c r="Q555" s="37"/>
      <c r="R555" s="39"/>
    </row>
    <row r="556" spans="13:18" ht="14.25" customHeight="1">
      <c r="M556" s="37"/>
      <c r="N556" s="37"/>
      <c r="O556" s="37"/>
      <c r="P556" s="37"/>
      <c r="Q556" s="37"/>
      <c r="R556" s="39"/>
    </row>
    <row r="557" spans="13:18" ht="14.25" customHeight="1">
      <c r="M557" s="37"/>
      <c r="N557" s="37"/>
      <c r="O557" s="37"/>
      <c r="P557" s="37"/>
      <c r="Q557" s="37"/>
      <c r="R557" s="39"/>
    </row>
    <row r="558" spans="13:18" ht="13.5" customHeight="1">
      <c r="M558" s="37"/>
      <c r="N558" s="37"/>
      <c r="O558" s="37"/>
      <c r="P558" s="37"/>
      <c r="Q558" s="37"/>
      <c r="R558" s="37"/>
    </row>
    <row r="559" spans="13:18" ht="13.5" customHeight="1">
      <c r="M559" s="37"/>
      <c r="N559" s="37"/>
      <c r="O559" s="37"/>
      <c r="P559" s="37"/>
      <c r="Q559" s="37"/>
      <c r="R559" s="37"/>
    </row>
    <row r="560" spans="13:18" ht="13.5" customHeight="1">
      <c r="M560" s="37"/>
      <c r="N560" s="37"/>
      <c r="O560" s="37"/>
      <c r="P560" s="37"/>
      <c r="Q560" s="37"/>
      <c r="R560" s="37"/>
    </row>
    <row r="561" spans="13:18" ht="13.5" customHeight="1">
      <c r="M561" s="37"/>
      <c r="N561" s="37"/>
      <c r="O561" s="37"/>
      <c r="P561" s="37"/>
      <c r="Q561" s="37"/>
      <c r="R561" s="37"/>
    </row>
    <row r="562" spans="13:18" ht="13.5" customHeight="1">
      <c r="M562" s="37"/>
      <c r="N562" s="37"/>
      <c r="O562" s="37"/>
      <c r="P562" s="37"/>
      <c r="Q562" s="37"/>
      <c r="R562" s="37"/>
    </row>
    <row r="563" spans="13:18" ht="13.5" customHeight="1">
      <c r="M563" s="37"/>
      <c r="N563" s="37"/>
      <c r="O563" s="37"/>
      <c r="P563" s="37"/>
      <c r="Q563" s="37"/>
      <c r="R563" s="37"/>
    </row>
    <row r="564" spans="13:18" ht="13.5" customHeight="1">
      <c r="M564" s="37"/>
      <c r="N564" s="37"/>
      <c r="O564" s="37"/>
      <c r="P564" s="37"/>
      <c r="Q564" s="37"/>
      <c r="R564" s="37"/>
    </row>
    <row r="565" spans="13:18" ht="13.5" customHeight="1">
      <c r="M565" s="37"/>
      <c r="N565" s="37"/>
      <c r="O565" s="37"/>
      <c r="P565" s="37"/>
      <c r="Q565" s="37"/>
      <c r="R565" s="37"/>
    </row>
    <row r="566" spans="13:18" ht="15" customHeight="1">
      <c r="M566" s="37"/>
      <c r="N566" s="37"/>
      <c r="O566" s="37"/>
      <c r="P566" s="37"/>
      <c r="Q566" s="37"/>
      <c r="R566" s="37"/>
    </row>
    <row r="567" spans="13:18" ht="13.5" customHeight="1">
      <c r="M567" s="37"/>
      <c r="N567" s="37"/>
      <c r="O567" s="37"/>
      <c r="P567" s="37"/>
      <c r="Q567" s="37"/>
      <c r="R567" s="37"/>
    </row>
    <row r="568" spans="13:18" ht="13.5" customHeight="1">
      <c r="M568" s="37"/>
      <c r="N568" s="37"/>
      <c r="O568" s="37"/>
      <c r="P568" s="37"/>
      <c r="Q568" s="37"/>
      <c r="R568" s="37"/>
    </row>
    <row r="569" spans="13:18" ht="13.5" customHeight="1">
      <c r="M569" s="37"/>
      <c r="N569" s="37"/>
      <c r="O569" s="37"/>
      <c r="P569" s="37"/>
      <c r="Q569" s="37"/>
      <c r="R569" s="37"/>
    </row>
    <row r="570" spans="13:18" ht="13.5" customHeight="1">
      <c r="M570" s="37"/>
      <c r="N570" s="37"/>
      <c r="O570" s="37"/>
      <c r="P570" s="37"/>
      <c r="Q570" s="37"/>
      <c r="R570" s="37"/>
    </row>
    <row r="571" spans="13:18" ht="13.5" customHeight="1">
      <c r="M571" s="37"/>
      <c r="N571" s="37"/>
      <c r="O571" s="37"/>
      <c r="P571" s="37"/>
      <c r="Q571" s="37"/>
      <c r="R571" s="37"/>
    </row>
    <row r="572" spans="13:18" ht="13.5" customHeight="1">
      <c r="M572" s="37"/>
      <c r="N572" s="37"/>
      <c r="O572" s="37"/>
      <c r="P572" s="37"/>
      <c r="Q572" s="37"/>
      <c r="R572" s="37"/>
    </row>
    <row r="573" spans="13:18" ht="13.5" customHeight="1">
      <c r="M573" s="37"/>
      <c r="N573" s="37"/>
      <c r="O573" s="37"/>
      <c r="P573" s="37"/>
      <c r="Q573" s="37"/>
      <c r="R573" s="37"/>
    </row>
    <row r="574" spans="13:18" ht="14.25" customHeight="1">
      <c r="M574" s="37"/>
      <c r="N574" s="37"/>
      <c r="O574" s="37"/>
      <c r="P574" s="37"/>
      <c r="Q574" s="37"/>
      <c r="R574" s="37"/>
    </row>
    <row r="575" spans="13:18" ht="12.75" customHeight="1">
      <c r="M575" s="37"/>
      <c r="N575" s="37"/>
      <c r="O575" s="37"/>
      <c r="P575" s="37"/>
      <c r="Q575" s="37"/>
      <c r="R575" s="37"/>
    </row>
    <row r="576" spans="13:18" ht="14.25" customHeight="1">
      <c r="M576" s="37"/>
      <c r="N576" s="37"/>
      <c r="O576" s="37"/>
      <c r="P576" s="37"/>
      <c r="Q576" s="37"/>
      <c r="R576" s="39"/>
    </row>
    <row r="577" spans="13:18" ht="13.5" customHeight="1">
      <c r="M577" s="37"/>
      <c r="N577" s="37"/>
      <c r="O577" s="37"/>
      <c r="P577" s="37"/>
      <c r="Q577" s="37"/>
      <c r="R577" s="39"/>
    </row>
    <row r="578" spans="13:18" ht="12.75">
      <c r="M578" s="37"/>
      <c r="N578" s="37"/>
      <c r="O578" s="37"/>
      <c r="P578" s="37"/>
      <c r="Q578" s="37"/>
      <c r="R578" s="39"/>
    </row>
    <row r="579" spans="13:18" ht="12.75">
      <c r="M579" s="37"/>
      <c r="N579" s="37"/>
      <c r="O579" s="37"/>
      <c r="P579" s="37"/>
      <c r="Q579" s="37"/>
      <c r="R579" s="39"/>
    </row>
    <row r="580" spans="13:18" ht="12.75">
      <c r="M580" s="37"/>
      <c r="N580" s="37"/>
      <c r="O580" s="37"/>
      <c r="P580" s="37"/>
      <c r="Q580" s="37"/>
      <c r="R580" s="41"/>
    </row>
    <row r="581" spans="13:18" ht="12.75">
      <c r="M581" s="7"/>
      <c r="N581" s="7"/>
      <c r="O581" s="7"/>
      <c r="P581" s="7"/>
      <c r="Q581" s="7"/>
      <c r="R581" s="7"/>
    </row>
    <row r="582" spans="13:18" ht="12.75">
      <c r="M582" s="7"/>
      <c r="N582" s="7"/>
      <c r="O582" s="7"/>
      <c r="P582" s="7"/>
      <c r="Q582" s="7"/>
      <c r="R582" s="7"/>
    </row>
    <row r="589" spans="4:7" ht="12.75">
      <c r="D589" s="28"/>
      <c r="E589" s="28"/>
      <c r="F589" s="28"/>
      <c r="G589" s="28"/>
    </row>
    <row r="590" spans="4:7" ht="12.75">
      <c r="D590" s="28"/>
      <c r="E590" s="28"/>
      <c r="F590" s="28"/>
      <c r="G590" s="28"/>
    </row>
    <row r="622" spans="6:7" ht="12.75">
      <c r="F622" s="28"/>
      <c r="G622" s="28"/>
    </row>
    <row r="684" spans="6:7" ht="12.75">
      <c r="F684" s="28"/>
      <c r="G684" s="28"/>
    </row>
    <row r="685" spans="6:7" ht="12.75">
      <c r="F685" s="28"/>
      <c r="G685" s="28"/>
    </row>
    <row r="686" spans="6:7" ht="12.75">
      <c r="F686" s="28"/>
      <c r="G686" s="28"/>
    </row>
    <row r="693" spans="6:7" ht="12.75">
      <c r="F693" s="28"/>
      <c r="G693" s="28"/>
    </row>
    <row r="694" spans="6:7" ht="12.75">
      <c r="F694" s="28"/>
      <c r="G694" s="28"/>
    </row>
    <row r="695" spans="6:7" ht="12.75">
      <c r="F695" s="28"/>
      <c r="G695" s="28"/>
    </row>
    <row r="696" spans="6:7" ht="12.75">
      <c r="F696" s="28"/>
      <c r="G696" s="28"/>
    </row>
    <row r="697" spans="6:7" ht="12.75">
      <c r="F697" s="28"/>
      <c r="G697" s="28"/>
    </row>
    <row r="701" spans="6:8" ht="12.75">
      <c r="F701" s="28"/>
      <c r="G701" s="28"/>
      <c r="H701" s="98"/>
    </row>
    <row r="702" spans="6:8" ht="12.75">
      <c r="F702" s="28"/>
      <c r="G702" s="28"/>
      <c r="H702" s="98"/>
    </row>
    <row r="703" spans="6:8" ht="12.75">
      <c r="F703" s="28"/>
      <c r="G703" s="28"/>
      <c r="H703" s="98"/>
    </row>
    <row r="704" ht="12.75">
      <c r="H704" s="98"/>
    </row>
    <row r="705" ht="12.75">
      <c r="H705" s="98"/>
    </row>
    <row r="706" spans="1:8" ht="12.75">
      <c r="A706" s="28"/>
      <c r="B706" s="28"/>
      <c r="C706" s="28"/>
      <c r="D706" s="28"/>
      <c r="E706" s="28"/>
      <c r="F706" s="28"/>
      <c r="G706" s="28"/>
      <c r="H706" s="98"/>
    </row>
    <row r="707" spans="1:8" ht="12.75">
      <c r="A707" s="28"/>
      <c r="F707" s="28"/>
      <c r="G707" s="28"/>
      <c r="H707" s="98"/>
    </row>
    <row r="708" spans="1:8" ht="12.75">
      <c r="A708" s="28"/>
      <c r="B708" s="28"/>
      <c r="C708" s="28"/>
      <c r="D708" s="28"/>
      <c r="E708" s="28"/>
      <c r="F708" s="28"/>
      <c r="G708" s="28"/>
      <c r="H708" s="98"/>
    </row>
    <row r="709" spans="1:8" ht="12.75">
      <c r="A709" s="28"/>
      <c r="B709" s="28"/>
      <c r="C709" s="28"/>
      <c r="D709" s="28"/>
      <c r="E709" s="28"/>
      <c r="F709" s="28"/>
      <c r="G709" s="28"/>
      <c r="H709" s="98"/>
    </row>
    <row r="710" spans="8:10" ht="12.75">
      <c r="H710" s="98"/>
      <c r="I710" s="98"/>
      <c r="J710" s="98"/>
    </row>
    <row r="711" spans="8:10" ht="12.75">
      <c r="H711" s="98"/>
      <c r="I711" s="98"/>
      <c r="J711" s="98"/>
    </row>
    <row r="712" spans="8:10" ht="12.75">
      <c r="H712" s="98"/>
      <c r="I712" s="98"/>
      <c r="J712" s="98"/>
    </row>
    <row r="713" spans="8:10" ht="12.75">
      <c r="H713" s="98"/>
      <c r="I713" s="98"/>
      <c r="J713" s="98"/>
    </row>
    <row r="714" spans="1:10" ht="12.75">
      <c r="A714" s="28"/>
      <c r="B714" s="28"/>
      <c r="C714" s="28"/>
      <c r="D714" s="28"/>
      <c r="E714" s="28"/>
      <c r="F714" s="28"/>
      <c r="G714" s="28"/>
      <c r="H714" s="98"/>
      <c r="I714" s="98"/>
      <c r="J714" s="98"/>
    </row>
    <row r="715" spans="1:10" ht="12.75">
      <c r="A715" s="28"/>
      <c r="B715" s="28"/>
      <c r="C715" s="28"/>
      <c r="D715" s="28"/>
      <c r="E715" s="28"/>
      <c r="F715" s="28"/>
      <c r="G715" s="28"/>
      <c r="H715" s="98"/>
      <c r="I715" s="98"/>
      <c r="J715" s="98"/>
    </row>
    <row r="716" spans="1:10" ht="12.75">
      <c r="A716" s="28"/>
      <c r="B716" s="28"/>
      <c r="C716" s="28"/>
      <c r="D716" s="28"/>
      <c r="E716" s="28"/>
      <c r="F716" s="28"/>
      <c r="G716" s="28"/>
      <c r="H716" s="98"/>
      <c r="I716" s="98"/>
      <c r="J716" s="98"/>
    </row>
    <row r="717" spans="1:10" ht="12.75">
      <c r="A717" s="28"/>
      <c r="B717" s="28"/>
      <c r="C717" s="28"/>
      <c r="D717" s="28"/>
      <c r="E717" s="28"/>
      <c r="F717" s="28"/>
      <c r="G717" s="28"/>
      <c r="H717" s="98"/>
      <c r="I717" s="98"/>
      <c r="J717" s="98"/>
    </row>
    <row r="718" spans="8:10" ht="12.75">
      <c r="H718" s="98"/>
      <c r="I718" s="98"/>
      <c r="J718" s="98"/>
    </row>
    <row r="719" spans="8:10" ht="12.75">
      <c r="H719" s="98"/>
      <c r="I719" s="98"/>
      <c r="J719" s="98"/>
    </row>
    <row r="720" spans="1:10" ht="12.75">
      <c r="A720" s="28"/>
      <c r="B720" s="28"/>
      <c r="C720" s="28"/>
      <c r="D720" s="28"/>
      <c r="E720" s="28"/>
      <c r="F720" s="28"/>
      <c r="G720" s="28"/>
      <c r="H720" s="98"/>
      <c r="I720" s="98"/>
      <c r="J720" s="98"/>
    </row>
    <row r="721" spans="1:10" ht="12.75">
      <c r="A721" s="28"/>
      <c r="B721" s="28"/>
      <c r="C721" s="28"/>
      <c r="D721" s="28"/>
      <c r="E721" s="28"/>
      <c r="F721" s="28"/>
      <c r="G721" s="28"/>
      <c r="H721" s="98"/>
      <c r="I721" s="98"/>
      <c r="J721" s="98"/>
    </row>
    <row r="722" spans="1:10" ht="12.75">
      <c r="A722" s="28"/>
      <c r="B722" s="28"/>
      <c r="C722" s="28"/>
      <c r="D722" s="28"/>
      <c r="E722" s="28"/>
      <c r="F722" s="28"/>
      <c r="G722" s="28"/>
      <c r="H722" s="98"/>
      <c r="I722" s="98"/>
      <c r="J722" s="98"/>
    </row>
    <row r="723" spans="8:10" ht="12.75">
      <c r="H723" s="98"/>
      <c r="I723" s="98"/>
      <c r="J723" s="98"/>
    </row>
    <row r="724" spans="8:10" ht="12.75">
      <c r="H724" s="98"/>
      <c r="I724" s="98"/>
      <c r="J724" s="98"/>
    </row>
    <row r="725" spans="8:10" ht="12.75">
      <c r="H725" s="98"/>
      <c r="I725" s="98"/>
      <c r="J725" s="98"/>
    </row>
    <row r="726" spans="8:10" ht="12.75">
      <c r="H726" s="98"/>
      <c r="I726" s="98"/>
      <c r="J726" s="98"/>
    </row>
    <row r="727" spans="8:10" ht="12.75">
      <c r="H727" s="98"/>
      <c r="I727" s="98"/>
      <c r="J727" s="98"/>
    </row>
    <row r="728" spans="8:10" ht="12.75">
      <c r="H728" s="98"/>
      <c r="I728" s="98"/>
      <c r="J728" s="98"/>
    </row>
    <row r="729" spans="8:10" ht="12.75">
      <c r="H729" s="98"/>
      <c r="I729" s="98"/>
      <c r="J729" s="98"/>
    </row>
    <row r="730" spans="8:10" ht="12.75">
      <c r="H730" s="98"/>
      <c r="I730" s="98"/>
      <c r="J730" s="98"/>
    </row>
    <row r="731" spans="1:10" ht="12.75">
      <c r="A731" s="28"/>
      <c r="B731" s="28"/>
      <c r="C731" s="28"/>
      <c r="D731" s="28"/>
      <c r="E731" s="28"/>
      <c r="F731" s="28"/>
      <c r="G731" s="28"/>
      <c r="H731" s="98"/>
      <c r="I731" s="98"/>
      <c r="J731" s="98"/>
    </row>
    <row r="732" spans="1:10" ht="12.75">
      <c r="A732" s="28"/>
      <c r="B732" s="28"/>
      <c r="C732" s="28"/>
      <c r="D732" s="28"/>
      <c r="E732" s="28"/>
      <c r="F732" s="28"/>
      <c r="G732" s="28"/>
      <c r="H732" s="98"/>
      <c r="I732" s="98"/>
      <c r="J732" s="98"/>
    </row>
    <row r="733" spans="1:10" ht="12.75">
      <c r="A733" s="28"/>
      <c r="B733" s="28"/>
      <c r="C733" s="28"/>
      <c r="D733" s="28"/>
      <c r="E733" s="28"/>
      <c r="F733" s="28"/>
      <c r="G733" s="28"/>
      <c r="H733" s="98"/>
      <c r="I733" s="98"/>
      <c r="J733" s="98"/>
    </row>
    <row r="734" spans="1:10" ht="12.75">
      <c r="A734" s="28"/>
      <c r="B734" s="28"/>
      <c r="C734" s="28"/>
      <c r="D734" s="28"/>
      <c r="E734" s="28"/>
      <c r="F734" s="28"/>
      <c r="G734" s="28"/>
      <c r="H734" s="98"/>
      <c r="I734" s="98"/>
      <c r="J734" s="98"/>
    </row>
    <row r="735" spans="1:10" ht="12.75">
      <c r="A735" s="28"/>
      <c r="B735" s="28"/>
      <c r="C735" s="28"/>
      <c r="D735" s="28"/>
      <c r="E735" s="28"/>
      <c r="F735" s="28"/>
      <c r="G735" s="28"/>
      <c r="H735" s="98"/>
      <c r="I735" s="98"/>
      <c r="J735" s="98"/>
    </row>
    <row r="736" spans="1:10" ht="12.75">
      <c r="A736" s="28"/>
      <c r="B736" s="28"/>
      <c r="C736" s="28"/>
      <c r="D736" s="28"/>
      <c r="E736" s="28"/>
      <c r="F736" s="28"/>
      <c r="G736" s="28"/>
      <c r="H736" s="28"/>
      <c r="I736" s="98"/>
      <c r="J736" s="98"/>
    </row>
    <row r="737" spans="1:10" ht="12.75">
      <c r="A737" s="28"/>
      <c r="B737" s="28"/>
      <c r="C737" s="28"/>
      <c r="D737" s="28"/>
      <c r="E737" s="28"/>
      <c r="F737" s="28"/>
      <c r="G737" s="28"/>
      <c r="H737" s="28"/>
      <c r="I737" s="98"/>
      <c r="J737" s="98"/>
    </row>
    <row r="738" spans="8:10" ht="12.75">
      <c r="H738" s="28"/>
      <c r="I738" s="98"/>
      <c r="J738" s="98"/>
    </row>
    <row r="739" spans="8:10" ht="12.75">
      <c r="H739" s="28"/>
      <c r="I739" s="98"/>
      <c r="J739" s="98"/>
    </row>
    <row r="740" spans="8:10" ht="12.75">
      <c r="H740" s="28"/>
      <c r="I740" s="98"/>
      <c r="J740" s="98"/>
    </row>
    <row r="741" spans="8:10" ht="12.75">
      <c r="H741" s="28"/>
      <c r="I741" s="98"/>
      <c r="J741" s="98"/>
    </row>
    <row r="742" spans="8:10" ht="12.75">
      <c r="H742" s="28"/>
      <c r="I742" s="98"/>
      <c r="J742" s="98"/>
    </row>
    <row r="743" spans="8:10" ht="12.75">
      <c r="H743" s="28"/>
      <c r="I743" s="98"/>
      <c r="J743" s="98"/>
    </row>
    <row r="744" spans="8:10" ht="12.75">
      <c r="H744" s="28"/>
      <c r="I744" s="98"/>
      <c r="J744" s="98"/>
    </row>
    <row r="745" spans="8:10" ht="12.75">
      <c r="H745" s="28"/>
      <c r="I745" s="98"/>
      <c r="J745" s="98"/>
    </row>
    <row r="746" spans="8:10" ht="12.75">
      <c r="H746" s="28"/>
      <c r="I746" s="98"/>
      <c r="J746" s="98"/>
    </row>
    <row r="747" spans="8:10" ht="12.75">
      <c r="H747" s="28"/>
      <c r="I747" s="98"/>
      <c r="J747" s="98"/>
    </row>
    <row r="748" spans="8:10" ht="12.75">
      <c r="H748" s="28"/>
      <c r="I748" s="98"/>
      <c r="J748" s="98"/>
    </row>
    <row r="749" spans="8:10" ht="12.75">
      <c r="H749" s="28"/>
      <c r="I749" s="98"/>
      <c r="J749" s="98"/>
    </row>
    <row r="750" spans="8:10" ht="12.75">
      <c r="H750" s="28"/>
      <c r="I750" s="98"/>
      <c r="J750" s="98"/>
    </row>
    <row r="751" spans="8:10" ht="12.75">
      <c r="H751" s="28"/>
      <c r="I751" s="98"/>
      <c r="J751" s="98"/>
    </row>
    <row r="752" spans="8:10" ht="12.75">
      <c r="H752" s="28"/>
      <c r="I752" s="98"/>
      <c r="J752" s="98"/>
    </row>
    <row r="753" spans="8:10" ht="12.75">
      <c r="H753" s="28"/>
      <c r="I753" s="98"/>
      <c r="J753" s="98"/>
    </row>
    <row r="754" spans="8:10" ht="12.75">
      <c r="H754" s="28"/>
      <c r="I754" s="98"/>
      <c r="J754" s="98"/>
    </row>
    <row r="755" spans="8:10" ht="12.75">
      <c r="H755" s="28"/>
      <c r="I755" s="98"/>
      <c r="J755" s="98"/>
    </row>
    <row r="756" spans="8:10" ht="12.75">
      <c r="H756" s="28"/>
      <c r="I756" s="98"/>
      <c r="J756" s="98"/>
    </row>
    <row r="757" spans="8:10" ht="12.75">
      <c r="H757" s="28"/>
      <c r="I757" s="98"/>
      <c r="J757" s="98"/>
    </row>
    <row r="758" spans="8:10" ht="12.75">
      <c r="H758" s="28"/>
      <c r="I758" s="98"/>
      <c r="J758" s="98"/>
    </row>
    <row r="759" spans="8:10" ht="12.75">
      <c r="H759" s="28"/>
      <c r="I759" s="28"/>
      <c r="J759" s="98"/>
    </row>
    <row r="760" spans="8:10" ht="12.75">
      <c r="H760" s="28"/>
      <c r="I760" s="28"/>
      <c r="J760" s="98"/>
    </row>
    <row r="761" spans="8:10" ht="12.75">
      <c r="H761" s="28"/>
      <c r="I761" s="28"/>
      <c r="J761" s="98"/>
    </row>
    <row r="762" spans="8:11" ht="12.75">
      <c r="H762" s="28"/>
      <c r="I762" s="28"/>
      <c r="J762" s="98"/>
      <c r="K762" s="98"/>
    </row>
    <row r="763" spans="8:11" ht="12.75">
      <c r="H763" s="28"/>
      <c r="I763" s="28"/>
      <c r="J763" s="98"/>
      <c r="K763" s="98"/>
    </row>
    <row r="764" spans="8:11" ht="12.75">
      <c r="H764" s="28"/>
      <c r="I764" s="28"/>
      <c r="J764" s="98"/>
      <c r="K764" s="98"/>
    </row>
    <row r="765" spans="8:11" ht="12.75">
      <c r="H765" s="28"/>
      <c r="I765" s="28"/>
      <c r="J765" s="98"/>
      <c r="K765" s="98"/>
    </row>
    <row r="766" spans="8:11" ht="12.75">
      <c r="H766" s="28"/>
      <c r="I766" s="28"/>
      <c r="J766" s="98"/>
      <c r="K766" s="98"/>
    </row>
    <row r="767" spans="8:11" ht="12.75">
      <c r="H767" s="28"/>
      <c r="I767" s="28"/>
      <c r="J767" s="98"/>
      <c r="K767" s="98"/>
    </row>
    <row r="768" spans="8:11" ht="12.75">
      <c r="H768" s="28"/>
      <c r="I768" s="28"/>
      <c r="J768" s="98"/>
      <c r="K768" s="98"/>
    </row>
    <row r="769" spans="8:11" ht="12.75">
      <c r="H769" s="28"/>
      <c r="I769" s="28"/>
      <c r="J769" s="98"/>
      <c r="K769" s="98"/>
    </row>
    <row r="770" spans="8:11" ht="12.75">
      <c r="H770" s="28"/>
      <c r="I770" s="28"/>
      <c r="J770" s="98"/>
      <c r="K770" s="98"/>
    </row>
    <row r="771" spans="8:11" ht="12.75">
      <c r="H771" s="28"/>
      <c r="I771" s="28"/>
      <c r="J771" s="98"/>
      <c r="K771" s="98"/>
    </row>
    <row r="772" spans="8:11" ht="12.75">
      <c r="H772" s="28"/>
      <c r="I772" s="28"/>
      <c r="J772" s="98"/>
      <c r="K772" s="98"/>
    </row>
    <row r="773" spans="8:11" ht="12.75">
      <c r="H773" s="28"/>
      <c r="I773" s="28"/>
      <c r="J773" s="98"/>
      <c r="K773" s="98"/>
    </row>
    <row r="774" spans="8:11" ht="12.75">
      <c r="H774" s="28"/>
      <c r="I774" s="28"/>
      <c r="J774" s="98"/>
      <c r="K774" s="98"/>
    </row>
    <row r="775" spans="9:11" ht="12.75">
      <c r="I775" s="28"/>
      <c r="J775" s="98"/>
      <c r="K775" s="98"/>
    </row>
    <row r="776" spans="9:11" ht="12.75">
      <c r="I776" s="28"/>
      <c r="J776" s="98"/>
      <c r="K776" s="98"/>
    </row>
    <row r="777" ht="12.75">
      <c r="K777" s="98"/>
    </row>
    <row r="778" ht="12.75">
      <c r="K778" s="98"/>
    </row>
    <row r="779" ht="12.75">
      <c r="K779" s="98"/>
    </row>
    <row r="788" spans="9:10" ht="12.75">
      <c r="I788" s="28"/>
      <c r="J788" s="98"/>
    </row>
    <row r="789" spans="9:10" ht="12.75">
      <c r="I789" s="28"/>
      <c r="J789" s="98"/>
    </row>
    <row r="790" spans="9:10" ht="12.75">
      <c r="I790" s="28"/>
      <c r="J790" s="98"/>
    </row>
    <row r="791" spans="9:11" ht="12.75">
      <c r="I791" s="28"/>
      <c r="J791" s="98"/>
      <c r="K791" s="98"/>
    </row>
    <row r="792" spans="9:11" ht="12.75">
      <c r="I792" s="28"/>
      <c r="J792" s="98"/>
      <c r="K792" s="98"/>
    </row>
    <row r="793" spans="9:11" ht="12.75">
      <c r="I793" s="28"/>
      <c r="J793" s="98"/>
      <c r="K793" s="98"/>
    </row>
    <row r="794" spans="9:11" ht="12.75">
      <c r="I794" s="28"/>
      <c r="J794" s="98"/>
      <c r="K794" s="98"/>
    </row>
    <row r="795" spans="8:11" ht="12.75">
      <c r="H795" s="28"/>
      <c r="I795" s="28"/>
      <c r="J795" s="98"/>
      <c r="K795" s="98"/>
    </row>
    <row r="796" spans="8:11" ht="12.75">
      <c r="H796" s="28"/>
      <c r="I796" s="28"/>
      <c r="J796" s="98"/>
      <c r="K796" s="98"/>
    </row>
    <row r="797" spans="8:11" ht="12.75">
      <c r="H797" s="28"/>
      <c r="I797" s="28"/>
      <c r="J797" s="98"/>
      <c r="K797" s="98"/>
    </row>
    <row r="798" spans="8:11" ht="12.75">
      <c r="H798" s="28"/>
      <c r="I798" s="28"/>
      <c r="J798" s="98"/>
      <c r="K798" s="98"/>
    </row>
    <row r="799" spans="8:11" ht="12.75">
      <c r="H799" s="28"/>
      <c r="I799" s="28"/>
      <c r="J799" s="98"/>
      <c r="K799" s="98"/>
    </row>
    <row r="800" spans="8:11" ht="12.75">
      <c r="H800" s="28"/>
      <c r="I800" s="28"/>
      <c r="J800" s="98"/>
      <c r="K800" s="98"/>
    </row>
    <row r="801" spans="8:11" ht="12.75">
      <c r="H801" s="28"/>
      <c r="I801" s="28"/>
      <c r="J801" s="98"/>
      <c r="K801" s="98"/>
    </row>
    <row r="802" spans="8:11" ht="12.75">
      <c r="H802" s="28"/>
      <c r="I802" s="28"/>
      <c r="J802" s="98"/>
      <c r="K802" s="98"/>
    </row>
    <row r="803" spans="8:11" ht="12.75">
      <c r="H803" s="28"/>
      <c r="I803" s="28"/>
      <c r="J803" s="98"/>
      <c r="K803" s="98"/>
    </row>
    <row r="804" spans="8:11" ht="12.75">
      <c r="H804" s="28"/>
      <c r="I804" s="28"/>
      <c r="J804" s="98"/>
      <c r="K804" s="98"/>
    </row>
    <row r="805" spans="1:11" ht="12.75">
      <c r="A805" s="28"/>
      <c r="B805" s="28"/>
      <c r="C805" s="28"/>
      <c r="D805" s="28"/>
      <c r="E805" s="28"/>
      <c r="F805" s="28"/>
      <c r="G805" s="28"/>
      <c r="H805" s="28"/>
      <c r="I805" s="28"/>
      <c r="J805" s="98"/>
      <c r="K805" s="98"/>
    </row>
    <row r="806" spans="8:11" ht="12.75">
      <c r="H806" s="28"/>
      <c r="I806" s="28"/>
      <c r="J806" s="98"/>
      <c r="K806" s="98"/>
    </row>
    <row r="807" spans="8:11" ht="12.75">
      <c r="H807" s="28"/>
      <c r="I807" s="28"/>
      <c r="J807" s="98"/>
      <c r="K807" s="98"/>
    </row>
    <row r="808" spans="8:11" ht="12.75">
      <c r="H808" s="28"/>
      <c r="I808" s="28"/>
      <c r="J808" s="98"/>
      <c r="K808" s="98"/>
    </row>
    <row r="809" spans="8:11" ht="12.75">
      <c r="H809" s="28"/>
      <c r="I809" s="28"/>
      <c r="J809" s="98"/>
      <c r="K809" s="98"/>
    </row>
    <row r="810" spans="8:11" ht="12.75">
      <c r="H810" s="28"/>
      <c r="I810" s="28"/>
      <c r="J810" s="98"/>
      <c r="K810" s="98"/>
    </row>
    <row r="811" spans="8:11" ht="12.75">
      <c r="H811" s="28"/>
      <c r="I811" s="28"/>
      <c r="J811" s="98"/>
      <c r="K811" s="98"/>
    </row>
    <row r="812" spans="8:11" ht="12.75">
      <c r="H812" s="28"/>
      <c r="I812" s="28"/>
      <c r="J812" s="98"/>
      <c r="K812" s="98"/>
    </row>
    <row r="813" spans="1:11" ht="12.75">
      <c r="A813" s="28"/>
      <c r="B813" s="28"/>
      <c r="C813" s="28"/>
      <c r="D813" s="28"/>
      <c r="E813" s="28"/>
      <c r="F813" s="28"/>
      <c r="G813" s="28"/>
      <c r="H813" s="28"/>
      <c r="I813" s="28"/>
      <c r="J813" s="98"/>
      <c r="K813" s="98"/>
    </row>
    <row r="814" spans="1:11" ht="12.75">
      <c r="A814" s="28"/>
      <c r="B814" s="28"/>
      <c r="C814" s="28"/>
      <c r="D814" s="28"/>
      <c r="E814" s="28"/>
      <c r="F814" s="28"/>
      <c r="G814" s="28"/>
      <c r="H814" s="28"/>
      <c r="I814" s="28"/>
      <c r="J814" s="98"/>
      <c r="K814" s="98"/>
    </row>
    <row r="815" spans="1:11" ht="12.75">
      <c r="A815" s="28"/>
      <c r="B815" s="28"/>
      <c r="C815" s="28"/>
      <c r="D815" s="28"/>
      <c r="E815" s="28"/>
      <c r="F815" s="28"/>
      <c r="G815" s="28"/>
      <c r="H815" s="28"/>
      <c r="I815" s="28"/>
      <c r="J815" s="98"/>
      <c r="K815" s="98"/>
    </row>
    <row r="816" spans="1:11" ht="12.75">
      <c r="A816" s="28"/>
      <c r="B816" s="28"/>
      <c r="C816" s="28"/>
      <c r="D816" s="28"/>
      <c r="E816" s="28"/>
      <c r="F816" s="28"/>
      <c r="G816" s="28"/>
      <c r="H816" s="28"/>
      <c r="I816" s="28"/>
      <c r="J816" s="98"/>
      <c r="K816" s="98"/>
    </row>
    <row r="817" spans="1:11" ht="12.75">
      <c r="A817" s="28"/>
      <c r="B817" s="28"/>
      <c r="C817" s="28"/>
      <c r="D817" s="28"/>
      <c r="E817" s="28"/>
      <c r="F817" s="28"/>
      <c r="G817" s="28"/>
      <c r="H817" s="28"/>
      <c r="I817" s="28"/>
      <c r="J817" s="98"/>
      <c r="K817" s="98"/>
    </row>
    <row r="818" ht="12.75">
      <c r="K818" s="98"/>
    </row>
    <row r="819" ht="12.75">
      <c r="K819" s="98"/>
    </row>
    <row r="820" ht="12.75">
      <c r="K820" s="98"/>
    </row>
    <row r="821" spans="1:11" ht="12.75">
      <c r="A821" s="28"/>
      <c r="B821" s="28"/>
      <c r="C821" s="28"/>
      <c r="D821" s="28"/>
      <c r="E821" s="28"/>
      <c r="F821" s="28"/>
      <c r="G821" s="28"/>
      <c r="H821" s="28"/>
      <c r="I821" s="28"/>
      <c r="J821" s="98"/>
      <c r="K821" s="98"/>
    </row>
    <row r="822" spans="1:11" ht="12.75">
      <c r="A822" s="28"/>
      <c r="B822" s="28"/>
      <c r="C822" s="28"/>
      <c r="D822" s="28"/>
      <c r="E822" s="28"/>
      <c r="F822" s="28"/>
      <c r="G822" s="28"/>
      <c r="H822" s="28"/>
      <c r="I822" s="28"/>
      <c r="J822" s="98"/>
      <c r="K822" s="98"/>
    </row>
    <row r="823" spans="8:11" ht="12.75">
      <c r="H823" s="28"/>
      <c r="I823" s="28"/>
      <c r="J823" s="98"/>
      <c r="K823" s="98"/>
    </row>
    <row r="824" spans="8:11" ht="12.75">
      <c r="H824" s="28"/>
      <c r="I824" s="28"/>
      <c r="J824" s="98"/>
      <c r="K824" s="98"/>
    </row>
    <row r="825" spans="8:11" ht="12.75">
      <c r="H825" s="28"/>
      <c r="I825" s="28"/>
      <c r="J825" s="98"/>
      <c r="K825" s="98"/>
    </row>
    <row r="826" spans="8:11" ht="12.75">
      <c r="H826" s="28"/>
      <c r="I826" s="28"/>
      <c r="J826" s="98"/>
      <c r="K826" s="98"/>
    </row>
    <row r="827" spans="8:11" ht="12.75">
      <c r="H827" s="28"/>
      <c r="I827" s="28"/>
      <c r="J827" s="98"/>
      <c r="K827" s="98"/>
    </row>
    <row r="828" spans="8:11" ht="12.75">
      <c r="H828" s="28"/>
      <c r="I828" s="28"/>
      <c r="J828" s="98"/>
      <c r="K828" s="98"/>
    </row>
    <row r="829" spans="8:11" ht="12.75">
      <c r="H829" s="28"/>
      <c r="I829" s="28"/>
      <c r="J829" s="98"/>
      <c r="K829" s="98"/>
    </row>
    <row r="830" spans="8:11" ht="12.75">
      <c r="H830" s="28"/>
      <c r="I830" s="28"/>
      <c r="J830" s="98"/>
      <c r="K830" s="98"/>
    </row>
    <row r="831" spans="8:11" ht="12.75">
      <c r="H831" s="28"/>
      <c r="I831" s="28"/>
      <c r="J831" s="98"/>
      <c r="K831" s="98"/>
    </row>
    <row r="832" spans="8:11" ht="12.75">
      <c r="H832" s="28"/>
      <c r="I832" s="28"/>
      <c r="J832" s="98"/>
      <c r="K832" s="98"/>
    </row>
    <row r="833" spans="8:11" ht="12.75">
      <c r="H833" s="28"/>
      <c r="I833" s="28"/>
      <c r="J833" s="98"/>
      <c r="K833" s="98"/>
    </row>
    <row r="834" spans="8:11" ht="12.75">
      <c r="H834" s="28"/>
      <c r="I834" s="28"/>
      <c r="J834" s="98"/>
      <c r="K834" s="98"/>
    </row>
    <row r="835" spans="8:11" ht="12.75">
      <c r="H835" s="28"/>
      <c r="I835" s="28"/>
      <c r="J835" s="98"/>
      <c r="K835" s="98"/>
    </row>
    <row r="836" spans="8:11" ht="12.75">
      <c r="H836" s="28"/>
      <c r="I836" s="28"/>
      <c r="J836" s="98"/>
      <c r="K836" s="98"/>
    </row>
    <row r="837" spans="8:11" ht="12.75">
      <c r="H837" s="28"/>
      <c r="I837" s="28"/>
      <c r="J837" s="98"/>
      <c r="K837" s="98"/>
    </row>
    <row r="838" spans="8:11" ht="12.75">
      <c r="H838" s="28"/>
      <c r="I838" s="28"/>
      <c r="J838" s="98"/>
      <c r="K838" s="98"/>
    </row>
    <row r="839" spans="8:11" ht="12.75">
      <c r="H839" s="28"/>
      <c r="I839" s="28"/>
      <c r="J839" s="98"/>
      <c r="K839" s="98"/>
    </row>
    <row r="840" spans="8:11" ht="12.75">
      <c r="H840" s="28"/>
      <c r="I840" s="28"/>
      <c r="J840" s="98"/>
      <c r="K840" s="98"/>
    </row>
    <row r="841" spans="8:11" ht="12.75">
      <c r="H841" s="28"/>
      <c r="I841" s="28"/>
      <c r="J841" s="98"/>
      <c r="K841" s="98"/>
    </row>
    <row r="842" spans="8:11" ht="12.75">
      <c r="H842" s="28"/>
      <c r="I842" s="28"/>
      <c r="J842" s="98"/>
      <c r="K842" s="98"/>
    </row>
    <row r="843" spans="8:11" ht="12.75">
      <c r="H843" s="28"/>
      <c r="I843" s="28"/>
      <c r="J843" s="98"/>
      <c r="K843" s="98"/>
    </row>
    <row r="844" spans="8:11" ht="12.75">
      <c r="H844" s="28"/>
      <c r="I844" s="28"/>
      <c r="J844" s="98"/>
      <c r="K844" s="98"/>
    </row>
    <row r="845" spans="8:11" ht="12.75">
      <c r="H845" s="28"/>
      <c r="I845" s="28"/>
      <c r="J845" s="98"/>
      <c r="K845" s="98"/>
    </row>
    <row r="846" spans="8:11" ht="12.75">
      <c r="H846" s="28"/>
      <c r="I846" s="28"/>
      <c r="J846" s="98"/>
      <c r="K846" s="98"/>
    </row>
    <row r="847" spans="8:11" ht="12.75">
      <c r="H847" s="28"/>
      <c r="I847" s="28"/>
      <c r="J847" s="98"/>
      <c r="K847" s="98"/>
    </row>
    <row r="848" spans="1:11" ht="12.75">
      <c r="A848" s="28"/>
      <c r="B848" s="28"/>
      <c r="C848" s="28"/>
      <c r="D848" s="28"/>
      <c r="E848" s="28"/>
      <c r="F848" s="28"/>
      <c r="G848" s="28"/>
      <c r="H848" s="28"/>
      <c r="I848" s="28"/>
      <c r="J848" s="98"/>
      <c r="K848" s="98"/>
    </row>
    <row r="849" spans="1:11" ht="12.75">
      <c r="A849" s="28"/>
      <c r="B849" s="28"/>
      <c r="C849" s="28"/>
      <c r="D849" s="28"/>
      <c r="E849" s="28"/>
      <c r="F849" s="28"/>
      <c r="G849" s="28"/>
      <c r="H849" s="28"/>
      <c r="I849" s="28"/>
      <c r="J849" s="98"/>
      <c r="K849" s="98"/>
    </row>
    <row r="850" spans="1:11" ht="12.75">
      <c r="A850" s="28"/>
      <c r="B850" s="28"/>
      <c r="C850" s="28"/>
      <c r="D850" s="28"/>
      <c r="E850" s="28"/>
      <c r="F850" s="28"/>
      <c r="G850" s="28"/>
      <c r="H850" s="28"/>
      <c r="I850" s="28"/>
      <c r="J850" s="98"/>
      <c r="K850" s="98"/>
    </row>
    <row r="851" spans="8:11" ht="12.75">
      <c r="H851" s="28"/>
      <c r="I851" s="28"/>
      <c r="J851" s="98"/>
      <c r="K851" s="98"/>
    </row>
    <row r="852" spans="1:11" ht="12.75">
      <c r="A852" s="28"/>
      <c r="B852" s="28"/>
      <c r="C852" s="28"/>
      <c r="D852" s="28"/>
      <c r="E852" s="28"/>
      <c r="F852" s="28"/>
      <c r="G852" s="28"/>
      <c r="H852" s="28"/>
      <c r="I852" s="28"/>
      <c r="J852" s="98"/>
      <c r="K852" s="98"/>
    </row>
    <row r="853" spans="1:11" ht="12.75">
      <c r="A853" s="28"/>
      <c r="B853" s="28"/>
      <c r="C853" s="28"/>
      <c r="D853" s="28"/>
      <c r="E853" s="28"/>
      <c r="F853" s="28"/>
      <c r="G853" s="28"/>
      <c r="H853" s="28"/>
      <c r="I853" s="28"/>
      <c r="J853" s="98"/>
      <c r="K853" s="98"/>
    </row>
    <row r="854" spans="1:11" ht="12.75">
      <c r="A854" s="28"/>
      <c r="B854" s="28"/>
      <c r="C854" s="28"/>
      <c r="D854" s="28"/>
      <c r="E854" s="28"/>
      <c r="F854" s="28"/>
      <c r="G854" s="28"/>
      <c r="H854" s="28"/>
      <c r="I854" s="28"/>
      <c r="J854" s="98"/>
      <c r="K854" s="98"/>
    </row>
    <row r="855" spans="1:11" ht="12.75">
      <c r="A855" s="28"/>
      <c r="B855" s="28"/>
      <c r="C855" s="28"/>
      <c r="D855" s="28"/>
      <c r="E855" s="28"/>
      <c r="F855" s="28"/>
      <c r="G855" s="28"/>
      <c r="H855" s="28"/>
      <c r="I855" s="28"/>
      <c r="J855" s="98"/>
      <c r="K855" s="98"/>
    </row>
    <row r="856" spans="1:11" ht="12.75">
      <c r="A856" s="28"/>
      <c r="B856" s="28"/>
      <c r="C856" s="28"/>
      <c r="D856" s="28"/>
      <c r="E856" s="28"/>
      <c r="F856" s="28"/>
      <c r="G856" s="28"/>
      <c r="H856" s="28"/>
      <c r="I856" s="28"/>
      <c r="J856" s="98"/>
      <c r="K856" s="98"/>
    </row>
    <row r="857" spans="1:11" ht="12.75">
      <c r="A857" s="28"/>
      <c r="B857" s="28"/>
      <c r="C857" s="28"/>
      <c r="D857" s="28"/>
      <c r="E857" s="28"/>
      <c r="F857" s="28"/>
      <c r="G857" s="28"/>
      <c r="H857" s="28"/>
      <c r="I857" s="28"/>
      <c r="J857" s="98"/>
      <c r="K857" s="98"/>
    </row>
    <row r="858" spans="1:11" ht="12.75">
      <c r="A858" s="28"/>
      <c r="B858" s="28"/>
      <c r="C858" s="28"/>
      <c r="D858" s="28"/>
      <c r="E858" s="28"/>
      <c r="F858" s="28"/>
      <c r="G858" s="28"/>
      <c r="H858" s="28"/>
      <c r="I858" s="28"/>
      <c r="J858" s="98"/>
      <c r="K858" s="98"/>
    </row>
    <row r="859" spans="1:11" ht="12.75">
      <c r="A859" s="28"/>
      <c r="B859" s="28"/>
      <c r="C859" s="28"/>
      <c r="D859" s="28"/>
      <c r="E859" s="28"/>
      <c r="F859" s="28"/>
      <c r="G859" s="28"/>
      <c r="H859" s="28"/>
      <c r="I859" s="28"/>
      <c r="J859" s="98"/>
      <c r="K859" s="98"/>
    </row>
    <row r="860" spans="1:11" ht="12.75">
      <c r="A860" s="28"/>
      <c r="B860" s="28"/>
      <c r="C860" s="28"/>
      <c r="D860" s="28"/>
      <c r="E860" s="28"/>
      <c r="F860" s="28"/>
      <c r="G860" s="28"/>
      <c r="H860" s="28"/>
      <c r="I860" s="28"/>
      <c r="J860" s="98"/>
      <c r="K860" s="98"/>
    </row>
    <row r="861" spans="1:11" ht="12.75">
      <c r="A861" s="28"/>
      <c r="B861" s="28"/>
      <c r="C861" s="28"/>
      <c r="D861" s="28"/>
      <c r="E861" s="28"/>
      <c r="F861" s="28"/>
      <c r="G861" s="28"/>
      <c r="H861" s="28"/>
      <c r="I861" s="28"/>
      <c r="J861" s="98"/>
      <c r="K861" s="98"/>
    </row>
    <row r="862" spans="1:11" ht="12.75">
      <c r="A862" s="28"/>
      <c r="B862" s="28"/>
      <c r="C862" s="28"/>
      <c r="D862" s="28"/>
      <c r="E862" s="28"/>
      <c r="F862" s="28"/>
      <c r="G862" s="28"/>
      <c r="H862" s="28"/>
      <c r="I862" s="28"/>
      <c r="J862" s="98"/>
      <c r="K862" s="98"/>
    </row>
    <row r="984" spans="1:11" ht="12.75">
      <c r="A984" s="28"/>
      <c r="B984" s="28"/>
      <c r="C984" s="28"/>
      <c r="D984" s="28"/>
      <c r="E984" s="28"/>
      <c r="F984" s="28"/>
      <c r="G984" s="28"/>
      <c r="H984" s="28"/>
      <c r="I984" s="28"/>
      <c r="J984" s="98"/>
      <c r="K984" s="98"/>
    </row>
    <row r="985" spans="1:11" ht="12.75">
      <c r="A985" s="28"/>
      <c r="B985" s="28"/>
      <c r="C985" s="28"/>
      <c r="D985" s="28"/>
      <c r="E985" s="28"/>
      <c r="F985" s="28"/>
      <c r="G985" s="28"/>
      <c r="H985" s="28"/>
      <c r="I985" s="28"/>
      <c r="J985" s="98"/>
      <c r="K985" s="98"/>
    </row>
    <row r="986" spans="1:11" ht="12.75">
      <c r="A986" s="28"/>
      <c r="B986" s="28"/>
      <c r="C986" s="28"/>
      <c r="D986" s="28"/>
      <c r="E986" s="28"/>
      <c r="F986" s="28"/>
      <c r="G986" s="28"/>
      <c r="H986" s="28"/>
      <c r="I986" s="28"/>
      <c r="J986" s="98"/>
      <c r="K986" s="98"/>
    </row>
    <row r="987" spans="1:11" ht="12.75">
      <c r="A987" s="28"/>
      <c r="B987" s="28"/>
      <c r="C987" s="28"/>
      <c r="D987" s="28"/>
      <c r="E987" s="28"/>
      <c r="F987" s="28"/>
      <c r="G987" s="28"/>
      <c r="H987" s="28"/>
      <c r="I987" s="28"/>
      <c r="J987" s="98"/>
      <c r="K987" s="98"/>
    </row>
    <row r="988" spans="1:11" ht="12.75">
      <c r="A988" s="28"/>
      <c r="B988" s="28"/>
      <c r="C988" s="28"/>
      <c r="D988" s="28"/>
      <c r="E988" s="28"/>
      <c r="F988" s="28"/>
      <c r="G988" s="28"/>
      <c r="H988" s="28"/>
      <c r="I988" s="28"/>
      <c r="J988" s="98"/>
      <c r="K988" s="98"/>
    </row>
    <row r="989" spans="1:11" ht="12.75">
      <c r="A989" s="28"/>
      <c r="B989" s="28"/>
      <c r="C989" s="28"/>
      <c r="D989" s="28"/>
      <c r="E989" s="28"/>
      <c r="F989" s="28"/>
      <c r="G989" s="28"/>
      <c r="H989" s="28"/>
      <c r="I989" s="28"/>
      <c r="J989" s="98"/>
      <c r="K989" s="98"/>
    </row>
    <row r="990" spans="1:11" ht="12.75">
      <c r="A990" s="28"/>
      <c r="B990" s="28"/>
      <c r="C990" s="28"/>
      <c r="D990" s="28"/>
      <c r="E990" s="28"/>
      <c r="F990" s="28"/>
      <c r="G990" s="28"/>
      <c r="H990" s="28"/>
      <c r="I990" s="28"/>
      <c r="J990" s="98"/>
      <c r="K990" s="98"/>
    </row>
    <row r="991" spans="1:11" ht="12.75">
      <c r="A991" s="28"/>
      <c r="B991" s="28"/>
      <c r="C991" s="28"/>
      <c r="D991" s="28"/>
      <c r="E991" s="28"/>
      <c r="F991" s="28"/>
      <c r="G991" s="28"/>
      <c r="H991" s="28"/>
      <c r="I991" s="28"/>
      <c r="J991" s="98"/>
      <c r="K991" s="98"/>
    </row>
    <row r="992" spans="8:11" ht="12.75">
      <c r="H992" s="28"/>
      <c r="I992" s="28"/>
      <c r="J992" s="98"/>
      <c r="K992" s="98"/>
    </row>
    <row r="993" spans="1:11" ht="12.75">
      <c r="A993" s="28"/>
      <c r="B993" s="28"/>
      <c r="C993" s="28"/>
      <c r="D993" s="28"/>
      <c r="E993" s="28"/>
      <c r="F993" s="28"/>
      <c r="G993" s="28"/>
      <c r="H993" s="28"/>
      <c r="I993" s="28"/>
      <c r="J993" s="98"/>
      <c r="K993" s="98"/>
    </row>
    <row r="994" spans="1:11" ht="12.75">
      <c r="A994" s="28"/>
      <c r="B994" s="28"/>
      <c r="C994" s="28"/>
      <c r="D994" s="28"/>
      <c r="E994" s="28"/>
      <c r="F994" s="28"/>
      <c r="G994" s="28"/>
      <c r="H994" s="28"/>
      <c r="I994" s="28"/>
      <c r="J994" s="98"/>
      <c r="K994" s="98"/>
    </row>
    <row r="995" spans="1:11" ht="12.75">
      <c r="A995" s="28"/>
      <c r="B995" s="28"/>
      <c r="C995" s="28"/>
      <c r="D995" s="28"/>
      <c r="E995" s="28"/>
      <c r="F995" s="28"/>
      <c r="G995" s="28"/>
      <c r="H995" s="28"/>
      <c r="I995" s="28"/>
      <c r="J995" s="98"/>
      <c r="K995" s="98"/>
    </row>
    <row r="996" spans="1:11" ht="12.75">
      <c r="A996" s="28"/>
      <c r="B996" s="28"/>
      <c r="C996" s="28"/>
      <c r="D996" s="28"/>
      <c r="E996" s="28"/>
      <c r="F996" s="28"/>
      <c r="G996" s="28"/>
      <c r="H996" s="28"/>
      <c r="I996" s="28"/>
      <c r="J996" s="98"/>
      <c r="K996" s="98"/>
    </row>
    <row r="997" spans="1:11" ht="12.75">
      <c r="A997" s="28"/>
      <c r="B997" s="28"/>
      <c r="C997" s="28"/>
      <c r="D997" s="28"/>
      <c r="E997" s="28"/>
      <c r="F997" s="28"/>
      <c r="G997" s="28"/>
      <c r="H997" s="28"/>
      <c r="I997" s="28"/>
      <c r="J997" s="98"/>
      <c r="K997" s="98"/>
    </row>
    <row r="998" spans="1:11" ht="12.75">
      <c r="A998" s="28"/>
      <c r="B998" s="28"/>
      <c r="C998" s="28"/>
      <c r="D998" s="28"/>
      <c r="E998" s="28"/>
      <c r="F998" s="28"/>
      <c r="G998" s="28"/>
      <c r="H998" s="28"/>
      <c r="I998" s="28"/>
      <c r="J998" s="98"/>
      <c r="K998" s="98"/>
    </row>
    <row r="999" spans="1:11" ht="12.75">
      <c r="A999" s="28"/>
      <c r="B999" s="28"/>
      <c r="C999" s="28"/>
      <c r="D999" s="28"/>
      <c r="E999" s="28"/>
      <c r="F999" s="28"/>
      <c r="G999" s="28"/>
      <c r="H999" s="28"/>
      <c r="I999" s="28"/>
      <c r="J999" s="98"/>
      <c r="K999" s="98"/>
    </row>
    <row r="1000" spans="1:11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98"/>
      <c r="K1000" s="98"/>
    </row>
    <row r="1001" spans="1:11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98"/>
      <c r="K1001" s="98"/>
    </row>
    <row r="1002" spans="1:11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98"/>
      <c r="K1002" s="98"/>
    </row>
    <row r="1003" spans="1:11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98"/>
      <c r="K1003" s="98"/>
    </row>
    <row r="1004" spans="1:11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98"/>
      <c r="K1004" s="98"/>
    </row>
    <row r="1005" spans="1:11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98"/>
      <c r="K1005" s="98"/>
    </row>
    <row r="1006" spans="1:11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98"/>
      <c r="K1006" s="98"/>
    </row>
    <row r="1007" spans="1:11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98"/>
      <c r="K1007" s="98"/>
    </row>
    <row r="1008" spans="1:11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98"/>
      <c r="K1008" s="98"/>
    </row>
    <row r="1009" spans="1:11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98"/>
      <c r="K1009" s="98"/>
    </row>
    <row r="1010" spans="1:11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98"/>
      <c r="K1010" s="98"/>
    </row>
    <row r="1011" spans="1:11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98"/>
      <c r="K1011" s="98"/>
    </row>
    <row r="1012" spans="1:11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98"/>
      <c r="K1012" s="98"/>
    </row>
    <row r="1013" spans="1:11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98"/>
      <c r="K1013" s="98"/>
    </row>
    <row r="1014" spans="1:11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98"/>
      <c r="K1014" s="98"/>
    </row>
    <row r="1015" spans="1:11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98"/>
      <c r="K1015" s="98"/>
    </row>
    <row r="1016" spans="1:11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98"/>
      <c r="K1016" s="98"/>
    </row>
    <row r="1017" spans="1:11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98"/>
      <c r="K1017" s="98"/>
    </row>
    <row r="1018" spans="1:11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98"/>
      <c r="K1018" s="98"/>
    </row>
    <row r="1019" spans="1:11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98"/>
      <c r="K1019" s="98"/>
    </row>
    <row r="1020" spans="1:11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98"/>
      <c r="K1020" s="98"/>
    </row>
    <row r="1021" spans="1:11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98"/>
      <c r="K1021" s="98"/>
    </row>
    <row r="1022" spans="1:11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98"/>
      <c r="K1022" s="98"/>
    </row>
    <row r="1023" spans="1:11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98"/>
      <c r="K1023" s="98"/>
    </row>
    <row r="1024" spans="1:11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98"/>
      <c r="K1024" s="98"/>
    </row>
    <row r="1025" spans="1:11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98"/>
      <c r="K1025" s="98"/>
    </row>
    <row r="1026" spans="1:11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98"/>
      <c r="K1026" s="98"/>
    </row>
    <row r="1027" spans="8:11" ht="12.75">
      <c r="H1027" s="28"/>
      <c r="I1027" s="28"/>
      <c r="J1027" s="98"/>
      <c r="K1027" s="98"/>
    </row>
    <row r="1028" spans="8:11" ht="12.75">
      <c r="H1028" s="28"/>
      <c r="I1028" s="28"/>
      <c r="J1028" s="98"/>
      <c r="K1028" s="98"/>
    </row>
    <row r="1029" spans="8:11" ht="12.75">
      <c r="H1029" s="28"/>
      <c r="I1029" s="28"/>
      <c r="J1029" s="98"/>
      <c r="K1029" s="98"/>
    </row>
    <row r="1030" spans="8:11" ht="12.75">
      <c r="H1030" s="28"/>
      <c r="I1030" s="28"/>
      <c r="J1030" s="98"/>
      <c r="K1030" s="98"/>
    </row>
    <row r="1031" spans="8:11" ht="12.75">
      <c r="H1031" s="28"/>
      <c r="I1031" s="28"/>
      <c r="J1031" s="98"/>
      <c r="K1031" s="98"/>
    </row>
    <row r="1032" spans="1:11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98"/>
      <c r="K1032" s="98"/>
    </row>
    <row r="1033" spans="1:11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98"/>
      <c r="K1033" s="98"/>
    </row>
    <row r="1034" spans="1:11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98"/>
      <c r="K1034" s="98"/>
    </row>
    <row r="1035" spans="1:11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98"/>
      <c r="K1035" s="98"/>
    </row>
    <row r="1036" spans="1:11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98"/>
      <c r="K1036" s="98"/>
    </row>
    <row r="1037" spans="1:11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98"/>
      <c r="K1037" s="98"/>
    </row>
    <row r="1038" spans="1:11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98"/>
      <c r="K1038" s="98"/>
    </row>
    <row r="1039" spans="1:11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98"/>
      <c r="K1039" s="98"/>
    </row>
    <row r="1040" spans="1:11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98"/>
      <c r="K1040" s="98"/>
    </row>
    <row r="1041" spans="1:11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98"/>
      <c r="K1041" s="98"/>
    </row>
    <row r="1042" spans="1:11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98"/>
      <c r="K1042" s="98"/>
    </row>
    <row r="1043" spans="1:11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98"/>
      <c r="K1043" s="98"/>
    </row>
    <row r="1044" spans="1:11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98"/>
      <c r="K1044" s="98"/>
    </row>
    <row r="1045" spans="1:11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98"/>
      <c r="K1045" s="98"/>
    </row>
    <row r="1046" spans="1:11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98"/>
      <c r="K1046" s="98"/>
    </row>
    <row r="1047" spans="1:11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98"/>
      <c r="K1047" s="98"/>
    </row>
    <row r="1048" spans="1:11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98"/>
      <c r="K1048" s="98"/>
    </row>
    <row r="1049" spans="1:11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98"/>
      <c r="K1049" s="98"/>
    </row>
    <row r="1050" spans="1:11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98"/>
      <c r="K1050" s="98"/>
    </row>
    <row r="1051" spans="1:11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98"/>
      <c r="K1051" s="98"/>
    </row>
    <row r="1052" spans="1:11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98"/>
      <c r="K1052" s="98"/>
    </row>
    <row r="1053" spans="1:11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98"/>
      <c r="K1053" s="98"/>
    </row>
    <row r="1054" spans="1:11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98"/>
      <c r="K1054" s="98"/>
    </row>
    <row r="1055" spans="1:11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98"/>
      <c r="K1055" s="98"/>
    </row>
    <row r="1056" spans="1:11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98"/>
      <c r="K1056" s="98"/>
    </row>
    <row r="1057" spans="1:11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98"/>
      <c r="K1057" s="98"/>
    </row>
    <row r="1058" spans="1:11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98"/>
      <c r="K1058" s="98"/>
    </row>
    <row r="1059" spans="1:11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98"/>
      <c r="K1059" s="98"/>
    </row>
    <row r="1060" spans="1:11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98"/>
      <c r="K1060" s="98"/>
    </row>
    <row r="1061" spans="1:11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98"/>
      <c r="K1061" s="98"/>
    </row>
    <row r="1062" spans="1:11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98"/>
      <c r="K1062" s="98"/>
    </row>
    <row r="1063" spans="1:11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98"/>
      <c r="K1063" s="98"/>
    </row>
    <row r="1064" spans="1:11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98"/>
      <c r="K1064" s="98"/>
    </row>
    <row r="1065" spans="1:11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98"/>
      <c r="K1065" s="98"/>
    </row>
    <row r="1066" spans="1:11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98"/>
      <c r="K1066" s="98"/>
    </row>
    <row r="1067" spans="1:11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98"/>
      <c r="K1067" s="98"/>
    </row>
    <row r="1068" spans="1:11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98"/>
      <c r="K1068" s="98"/>
    </row>
    <row r="1069" spans="1:11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98"/>
      <c r="K1069" s="98"/>
    </row>
    <row r="1070" spans="1:11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98"/>
      <c r="K1070" s="98"/>
    </row>
    <row r="1071" spans="1:11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98"/>
      <c r="K1071" s="98"/>
    </row>
    <row r="1072" spans="1:11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98"/>
      <c r="K1072" s="98"/>
    </row>
    <row r="1073" spans="1:11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98"/>
      <c r="K1073" s="98"/>
    </row>
    <row r="1074" spans="1:11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98"/>
      <c r="K1074" s="98"/>
    </row>
    <row r="1075" spans="1:11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98"/>
      <c r="K1075" s="98"/>
    </row>
    <row r="1076" spans="1:11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98"/>
      <c r="K1076" s="98"/>
    </row>
    <row r="1077" spans="1:11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98"/>
      <c r="K1077" s="98"/>
    </row>
    <row r="1078" spans="1:11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98"/>
      <c r="K1078" s="98"/>
    </row>
    <row r="1079" spans="1:11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98"/>
      <c r="K1079" s="98"/>
    </row>
    <row r="1080" spans="1:11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98"/>
      <c r="K1080" s="98"/>
    </row>
    <row r="1081" spans="1:11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98"/>
      <c r="K1081" s="98"/>
    </row>
    <row r="1082" spans="1:11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98"/>
      <c r="K1082" s="98"/>
    </row>
    <row r="1083" spans="1:11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98"/>
      <c r="K1083" s="98"/>
    </row>
    <row r="1084" spans="1:11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98"/>
      <c r="K1084" s="98"/>
    </row>
    <row r="1085" spans="1:11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98"/>
      <c r="K1085" s="98"/>
    </row>
    <row r="1086" spans="1:11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98"/>
      <c r="K1086" s="98"/>
    </row>
    <row r="1087" spans="1:11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98"/>
      <c r="K1087" s="98"/>
    </row>
    <row r="1088" spans="1:11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98"/>
      <c r="K1088" s="98"/>
    </row>
    <row r="1089" spans="1:11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98"/>
      <c r="K1089" s="98"/>
    </row>
    <row r="1090" spans="1:11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98"/>
      <c r="K1090" s="98"/>
    </row>
    <row r="1091" spans="1:11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98"/>
      <c r="K1091" s="98"/>
    </row>
    <row r="1092" spans="1:11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98"/>
      <c r="K1092" s="98"/>
    </row>
    <row r="1093" spans="1:11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98"/>
      <c r="K1093" s="98"/>
    </row>
    <row r="1094" spans="1:11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98"/>
      <c r="K1094" s="98"/>
    </row>
    <row r="1095" spans="1:11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98"/>
      <c r="K1095" s="98"/>
    </row>
    <row r="1096" spans="1:11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98"/>
      <c r="K1096" s="98"/>
    </row>
    <row r="1097" spans="1:11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98"/>
      <c r="K1097" s="98"/>
    </row>
    <row r="1098" spans="1:11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98"/>
      <c r="K1098" s="98"/>
    </row>
    <row r="1099" spans="1:11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98"/>
      <c r="K1099" s="98"/>
    </row>
    <row r="1100" spans="1:11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98"/>
      <c r="K1100" s="98"/>
    </row>
    <row r="1101" spans="1:11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98"/>
      <c r="K1101" s="98"/>
    </row>
    <row r="1102" spans="1:11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98"/>
      <c r="K1102" s="98"/>
    </row>
    <row r="1103" spans="1:11" ht="12.75">
      <c r="A1103" s="28"/>
      <c r="B1103" s="28"/>
      <c r="C1103" s="28"/>
      <c r="D1103" s="28"/>
      <c r="E1103" s="28"/>
      <c r="F1103" s="28"/>
      <c r="G1103" s="28"/>
      <c r="H1103" s="28"/>
      <c r="I1103" s="28"/>
      <c r="J1103" s="98"/>
      <c r="K1103" s="98"/>
    </row>
    <row r="1104" spans="1:11" ht="12.75">
      <c r="A1104" s="28"/>
      <c r="B1104" s="28"/>
      <c r="C1104" s="28"/>
      <c r="D1104" s="28"/>
      <c r="E1104" s="28"/>
      <c r="F1104" s="28"/>
      <c r="G1104" s="28"/>
      <c r="H1104" s="28"/>
      <c r="I1104" s="28"/>
      <c r="J1104" s="98"/>
      <c r="K1104" s="98"/>
    </row>
    <row r="1105" spans="1:11" ht="12.75">
      <c r="A1105" s="28"/>
      <c r="B1105" s="28"/>
      <c r="C1105" s="28"/>
      <c r="D1105" s="28"/>
      <c r="E1105" s="28"/>
      <c r="F1105" s="28"/>
      <c r="G1105" s="28"/>
      <c r="H1105" s="28"/>
      <c r="I1105" s="28"/>
      <c r="J1105" s="98"/>
      <c r="K1105" s="98"/>
    </row>
    <row r="1106" spans="1:11" ht="12.75">
      <c r="A1106" s="28"/>
      <c r="B1106" s="28"/>
      <c r="C1106" s="28"/>
      <c r="D1106" s="28"/>
      <c r="E1106" s="28"/>
      <c r="F1106" s="28"/>
      <c r="G1106" s="28"/>
      <c r="H1106" s="28"/>
      <c r="I1106" s="28"/>
      <c r="J1106" s="98"/>
      <c r="K1106" s="98"/>
    </row>
    <row r="1107" spans="1:11" ht="12.75">
      <c r="A1107" s="28"/>
      <c r="B1107" s="28"/>
      <c r="C1107" s="28"/>
      <c r="D1107" s="28"/>
      <c r="E1107" s="28"/>
      <c r="F1107" s="28"/>
      <c r="G1107" s="28"/>
      <c r="H1107" s="28"/>
      <c r="I1107" s="28"/>
      <c r="J1107" s="98"/>
      <c r="K1107" s="98"/>
    </row>
    <row r="1108" spans="1:11" ht="12.75">
      <c r="A1108" s="28"/>
      <c r="B1108" s="28"/>
      <c r="C1108" s="28"/>
      <c r="D1108" s="28"/>
      <c r="E1108" s="28"/>
      <c r="F1108" s="28"/>
      <c r="G1108" s="28"/>
      <c r="H1108" s="28"/>
      <c r="I1108" s="28"/>
      <c r="J1108" s="98"/>
      <c r="K1108" s="98"/>
    </row>
    <row r="1109" spans="1:11" ht="12.75">
      <c r="A1109" s="28"/>
      <c r="B1109" s="28"/>
      <c r="C1109" s="28"/>
      <c r="D1109" s="28"/>
      <c r="E1109" s="28"/>
      <c r="F1109" s="28"/>
      <c r="G1109" s="28"/>
      <c r="H1109" s="28"/>
      <c r="I1109" s="28"/>
      <c r="J1109" s="98"/>
      <c r="K1109" s="98"/>
    </row>
    <row r="1110" spans="1:11" ht="12.75">
      <c r="A1110" s="28"/>
      <c r="B1110" s="28"/>
      <c r="C1110" s="28"/>
      <c r="D1110" s="28"/>
      <c r="E1110" s="28"/>
      <c r="F1110" s="28"/>
      <c r="G1110" s="28"/>
      <c r="H1110" s="28"/>
      <c r="I1110" s="28"/>
      <c r="J1110" s="98"/>
      <c r="K1110" s="98"/>
    </row>
    <row r="1111" spans="1:11" ht="12.75">
      <c r="A1111" s="28"/>
      <c r="B1111" s="28"/>
      <c r="C1111" s="28"/>
      <c r="D1111" s="28"/>
      <c r="E1111" s="28"/>
      <c r="F1111" s="28"/>
      <c r="G1111" s="28"/>
      <c r="H1111" s="28"/>
      <c r="I1111" s="28"/>
      <c r="J1111" s="98"/>
      <c r="K1111" s="98"/>
    </row>
    <row r="1112" spans="1:11" ht="12.75">
      <c r="A1112" s="28"/>
      <c r="B1112" s="28"/>
      <c r="C1112" s="28"/>
      <c r="D1112" s="28"/>
      <c r="E1112" s="28"/>
      <c r="F1112" s="28"/>
      <c r="G1112" s="28"/>
      <c r="H1112" s="28"/>
      <c r="I1112" s="28"/>
      <c r="J1112" s="98"/>
      <c r="K1112" s="98"/>
    </row>
    <row r="1113" spans="1:11" ht="12.75">
      <c r="A1113" s="28"/>
      <c r="B1113" s="28"/>
      <c r="C1113" s="28"/>
      <c r="D1113" s="28"/>
      <c r="E1113" s="28"/>
      <c r="F1113" s="28"/>
      <c r="G1113" s="28"/>
      <c r="H1113" s="28"/>
      <c r="I1113" s="28"/>
      <c r="J1113" s="98"/>
      <c r="K1113" s="98"/>
    </row>
    <row r="1114" spans="1:11" ht="12.75">
      <c r="A1114" s="28"/>
      <c r="B1114" s="28"/>
      <c r="C1114" s="28"/>
      <c r="D1114" s="28"/>
      <c r="E1114" s="28"/>
      <c r="F1114" s="28"/>
      <c r="G1114" s="28"/>
      <c r="H1114" s="28"/>
      <c r="I1114" s="28"/>
      <c r="J1114" s="98"/>
      <c r="K1114" s="98"/>
    </row>
    <row r="1115" spans="1:11" ht="12.75">
      <c r="A1115" s="28"/>
      <c r="B1115" s="28"/>
      <c r="C1115" s="28"/>
      <c r="D1115" s="28"/>
      <c r="E1115" s="28"/>
      <c r="F1115" s="28"/>
      <c r="G1115" s="28"/>
      <c r="H1115" s="28"/>
      <c r="I1115" s="28"/>
      <c r="J1115" s="98"/>
      <c r="K1115" s="98"/>
    </row>
    <row r="1116" spans="1:11" ht="12.75">
      <c r="A1116" s="28"/>
      <c r="B1116" s="28"/>
      <c r="C1116" s="28"/>
      <c r="D1116" s="28"/>
      <c r="E1116" s="28"/>
      <c r="F1116" s="28"/>
      <c r="G1116" s="28"/>
      <c r="H1116" s="28"/>
      <c r="I1116" s="28"/>
      <c r="J1116" s="98"/>
      <c r="K1116" s="98"/>
    </row>
    <row r="1117" spans="1:11" ht="12.75">
      <c r="A1117" s="28"/>
      <c r="B1117" s="28"/>
      <c r="C1117" s="28"/>
      <c r="D1117" s="28"/>
      <c r="E1117" s="28"/>
      <c r="F1117" s="28"/>
      <c r="G1117" s="28"/>
      <c r="H1117" s="28"/>
      <c r="I1117" s="28"/>
      <c r="J1117" s="98"/>
      <c r="K1117" s="98"/>
    </row>
    <row r="1118" spans="1:11" ht="12.75">
      <c r="A1118" s="28"/>
      <c r="B1118" s="28"/>
      <c r="C1118" s="28"/>
      <c r="D1118" s="28"/>
      <c r="E1118" s="28"/>
      <c r="F1118" s="28"/>
      <c r="G1118" s="28"/>
      <c r="H1118" s="28"/>
      <c r="I1118" s="28"/>
      <c r="J1118" s="98"/>
      <c r="K1118" s="98"/>
    </row>
    <row r="1119" spans="1:11" ht="12.75">
      <c r="A1119" s="28"/>
      <c r="B1119" s="28"/>
      <c r="C1119" s="28"/>
      <c r="D1119" s="28"/>
      <c r="E1119" s="28"/>
      <c r="F1119" s="28"/>
      <c r="G1119" s="28"/>
      <c r="H1119" s="28"/>
      <c r="I1119" s="28"/>
      <c r="J1119" s="98"/>
      <c r="K1119" s="98"/>
    </row>
    <row r="1120" spans="1:11" ht="12.75">
      <c r="A1120" s="28"/>
      <c r="B1120" s="28"/>
      <c r="C1120" s="28"/>
      <c r="D1120" s="28"/>
      <c r="E1120" s="28"/>
      <c r="F1120" s="28"/>
      <c r="G1120" s="28"/>
      <c r="H1120" s="28"/>
      <c r="I1120" s="28"/>
      <c r="J1120" s="98"/>
      <c r="K1120" s="98"/>
    </row>
    <row r="1121" spans="1:11" ht="12.75">
      <c r="A1121" s="28"/>
      <c r="B1121" s="28"/>
      <c r="C1121" s="28"/>
      <c r="D1121" s="28"/>
      <c r="E1121" s="28"/>
      <c r="F1121" s="28"/>
      <c r="G1121" s="28"/>
      <c r="H1121" s="28"/>
      <c r="I1121" s="28"/>
      <c r="J1121" s="98"/>
      <c r="K1121" s="98"/>
    </row>
    <row r="1122" spans="1:11" ht="12.75">
      <c r="A1122" s="28"/>
      <c r="B1122" s="28"/>
      <c r="C1122" s="28"/>
      <c r="D1122" s="28"/>
      <c r="E1122" s="28"/>
      <c r="F1122" s="28"/>
      <c r="G1122" s="28"/>
      <c r="H1122" s="28"/>
      <c r="I1122" s="28"/>
      <c r="J1122" s="98"/>
      <c r="K1122" s="98"/>
    </row>
    <row r="1123" spans="1:11" ht="12.75">
      <c r="A1123" s="28"/>
      <c r="B1123" s="28"/>
      <c r="C1123" s="28"/>
      <c r="D1123" s="28"/>
      <c r="E1123" s="28"/>
      <c r="F1123" s="28"/>
      <c r="G1123" s="28"/>
      <c r="H1123" s="28"/>
      <c r="I1123" s="28"/>
      <c r="J1123" s="98"/>
      <c r="K1123" s="98"/>
    </row>
    <row r="1124" spans="1:11" ht="12.75">
      <c r="A1124" s="28"/>
      <c r="B1124" s="28"/>
      <c r="C1124" s="28"/>
      <c r="D1124" s="28"/>
      <c r="E1124" s="28"/>
      <c r="F1124" s="28"/>
      <c r="G1124" s="28"/>
      <c r="H1124" s="28"/>
      <c r="I1124" s="28"/>
      <c r="J1124" s="98"/>
      <c r="K1124" s="98"/>
    </row>
    <row r="1125" spans="1:11" ht="12.75">
      <c r="A1125" s="28"/>
      <c r="B1125" s="28"/>
      <c r="C1125" s="28"/>
      <c r="D1125" s="28"/>
      <c r="E1125" s="28"/>
      <c r="F1125" s="28"/>
      <c r="G1125" s="28"/>
      <c r="H1125" s="28"/>
      <c r="I1125" s="28"/>
      <c r="J1125" s="98"/>
      <c r="K1125" s="98"/>
    </row>
    <row r="1126" spans="1:11" ht="12.75">
      <c r="A1126" s="28"/>
      <c r="B1126" s="28"/>
      <c r="C1126" s="28"/>
      <c r="D1126" s="28"/>
      <c r="E1126" s="28"/>
      <c r="F1126" s="28"/>
      <c r="G1126" s="28"/>
      <c r="H1126" s="28"/>
      <c r="I1126" s="28"/>
      <c r="J1126" s="98"/>
      <c r="K1126" s="98"/>
    </row>
    <row r="1127" spans="1:11" ht="12.75">
      <c r="A1127" s="28"/>
      <c r="B1127" s="28"/>
      <c r="C1127" s="28"/>
      <c r="D1127" s="28"/>
      <c r="E1127" s="28"/>
      <c r="F1127" s="28"/>
      <c r="G1127" s="28"/>
      <c r="H1127" s="28"/>
      <c r="I1127" s="28"/>
      <c r="J1127" s="98"/>
      <c r="K1127" s="98"/>
    </row>
    <row r="1128" spans="1:11" ht="12.75">
      <c r="A1128" s="28"/>
      <c r="B1128" s="28"/>
      <c r="C1128" s="28"/>
      <c r="D1128" s="28"/>
      <c r="E1128" s="28"/>
      <c r="F1128" s="28"/>
      <c r="G1128" s="28"/>
      <c r="H1128" s="28"/>
      <c r="I1128" s="28"/>
      <c r="J1128" s="98"/>
      <c r="K1128" s="98"/>
    </row>
    <row r="1129" spans="1:11" ht="12.75">
      <c r="A1129" s="28"/>
      <c r="B1129" s="28"/>
      <c r="C1129" s="28"/>
      <c r="D1129" s="28"/>
      <c r="E1129" s="28"/>
      <c r="F1129" s="28"/>
      <c r="G1129" s="28"/>
      <c r="H1129" s="28"/>
      <c r="I1129" s="28"/>
      <c r="J1129" s="98"/>
      <c r="K1129" s="98"/>
    </row>
    <row r="1130" spans="1:11" ht="12.75">
      <c r="A1130" s="28"/>
      <c r="B1130" s="28"/>
      <c r="C1130" s="28"/>
      <c r="D1130" s="28"/>
      <c r="E1130" s="28"/>
      <c r="F1130" s="28"/>
      <c r="G1130" s="28"/>
      <c r="H1130" s="28"/>
      <c r="I1130" s="28"/>
      <c r="J1130" s="98"/>
      <c r="K1130" s="98"/>
    </row>
    <row r="1131" spans="1:11" ht="12.75">
      <c r="A1131" s="28"/>
      <c r="B1131" s="28"/>
      <c r="C1131" s="28"/>
      <c r="D1131" s="28"/>
      <c r="E1131" s="28"/>
      <c r="F1131" s="28"/>
      <c r="G1131" s="28"/>
      <c r="H1131" s="28"/>
      <c r="I1131" s="28"/>
      <c r="J1131" s="98"/>
      <c r="K1131" s="98"/>
    </row>
    <row r="1132" spans="1:11" ht="12.75">
      <c r="A1132" s="28"/>
      <c r="B1132" s="28"/>
      <c r="C1132" s="28"/>
      <c r="D1132" s="28"/>
      <c r="E1132" s="28"/>
      <c r="F1132" s="28"/>
      <c r="G1132" s="28"/>
      <c r="H1132" s="28"/>
      <c r="I1132" s="28"/>
      <c r="J1132" s="98"/>
      <c r="K1132" s="98"/>
    </row>
    <row r="1133" spans="1:11" ht="12.75">
      <c r="A1133" s="28"/>
      <c r="B1133" s="28"/>
      <c r="C1133" s="28"/>
      <c r="D1133" s="28"/>
      <c r="E1133" s="28"/>
      <c r="F1133" s="28"/>
      <c r="G1133" s="28"/>
      <c r="H1133" s="28"/>
      <c r="I1133" s="28"/>
      <c r="J1133" s="98"/>
      <c r="K1133" s="98"/>
    </row>
    <row r="1134" spans="1:11" ht="12.75">
      <c r="A1134" s="28"/>
      <c r="B1134" s="28"/>
      <c r="C1134" s="28"/>
      <c r="D1134" s="28"/>
      <c r="E1134" s="28"/>
      <c r="F1134" s="28"/>
      <c r="G1134" s="28"/>
      <c r="H1134" s="28"/>
      <c r="I1134" s="28"/>
      <c r="J1134" s="98"/>
      <c r="K1134" s="98"/>
    </row>
    <row r="1135" spans="1:11" ht="12.75">
      <c r="A1135" s="28"/>
      <c r="B1135" s="28"/>
      <c r="C1135" s="28"/>
      <c r="D1135" s="28"/>
      <c r="E1135" s="28"/>
      <c r="F1135" s="28"/>
      <c r="G1135" s="28"/>
      <c r="H1135" s="28"/>
      <c r="I1135" s="28"/>
      <c r="J1135" s="98"/>
      <c r="K1135" s="98"/>
    </row>
    <row r="1136" spans="1:11" ht="12.75">
      <c r="A1136" s="28"/>
      <c r="B1136" s="28"/>
      <c r="C1136" s="28"/>
      <c r="D1136" s="28"/>
      <c r="E1136" s="28"/>
      <c r="F1136" s="28"/>
      <c r="G1136" s="28"/>
      <c r="H1136" s="28"/>
      <c r="I1136" s="28"/>
      <c r="J1136" s="98"/>
      <c r="K1136" s="98"/>
    </row>
    <row r="1137" spans="1:11" ht="12.75">
      <c r="A1137" s="28"/>
      <c r="B1137" s="28"/>
      <c r="C1137" s="28"/>
      <c r="D1137" s="28"/>
      <c r="E1137" s="28"/>
      <c r="F1137" s="28"/>
      <c r="G1137" s="28"/>
      <c r="H1137" s="28"/>
      <c r="I1137" s="28"/>
      <c r="J1137" s="98"/>
      <c r="K1137" s="98"/>
    </row>
    <row r="1138" spans="1:11" ht="12.75">
      <c r="A1138" s="28"/>
      <c r="B1138" s="28"/>
      <c r="C1138" s="28"/>
      <c r="D1138" s="28"/>
      <c r="E1138" s="28"/>
      <c r="F1138" s="28"/>
      <c r="G1138" s="28"/>
      <c r="H1138" s="28"/>
      <c r="I1138" s="28"/>
      <c r="J1138" s="98"/>
      <c r="K1138" s="98"/>
    </row>
    <row r="1139" spans="1:11" ht="12.75">
      <c r="A1139" s="28"/>
      <c r="B1139" s="28"/>
      <c r="C1139" s="28"/>
      <c r="D1139" s="28"/>
      <c r="E1139" s="28"/>
      <c r="F1139" s="28"/>
      <c r="G1139" s="28"/>
      <c r="H1139" s="28"/>
      <c r="I1139" s="28"/>
      <c r="J1139" s="98"/>
      <c r="K1139" s="98"/>
    </row>
    <row r="1140" spans="1:11" ht="12.75">
      <c r="A1140" s="28"/>
      <c r="B1140" s="28"/>
      <c r="C1140" s="28"/>
      <c r="D1140" s="28"/>
      <c r="E1140" s="28"/>
      <c r="F1140" s="28"/>
      <c r="G1140" s="28"/>
      <c r="H1140" s="28"/>
      <c r="I1140" s="28"/>
      <c r="J1140" s="98"/>
      <c r="K1140" s="98"/>
    </row>
    <row r="1141" spans="1:11" ht="12.75">
      <c r="A1141" s="28"/>
      <c r="B1141" s="28"/>
      <c r="C1141" s="28"/>
      <c r="D1141" s="28"/>
      <c r="E1141" s="28"/>
      <c r="F1141" s="28"/>
      <c r="G1141" s="28"/>
      <c r="H1141" s="28"/>
      <c r="I1141" s="28"/>
      <c r="J1141" s="98"/>
      <c r="K1141" s="98"/>
    </row>
    <row r="1142" spans="1:11" ht="12.75">
      <c r="A1142" s="28"/>
      <c r="B1142" s="28"/>
      <c r="C1142" s="28"/>
      <c r="D1142" s="28"/>
      <c r="E1142" s="28"/>
      <c r="F1142" s="28"/>
      <c r="G1142" s="28"/>
      <c r="H1142" s="28"/>
      <c r="I1142" s="28"/>
      <c r="J1142" s="98"/>
      <c r="K1142" s="98"/>
    </row>
    <row r="1143" spans="1:11" ht="12.75">
      <c r="A1143" s="28"/>
      <c r="B1143" s="28"/>
      <c r="C1143" s="28"/>
      <c r="D1143" s="28"/>
      <c r="E1143" s="28"/>
      <c r="F1143" s="28"/>
      <c r="G1143" s="28"/>
      <c r="H1143" s="28"/>
      <c r="I1143" s="28"/>
      <c r="J1143" s="98"/>
      <c r="K1143" s="98"/>
    </row>
    <row r="1144" spans="1:11" ht="12.75">
      <c r="A1144" s="28"/>
      <c r="B1144" s="28"/>
      <c r="C1144" s="28"/>
      <c r="D1144" s="28"/>
      <c r="E1144" s="28"/>
      <c r="F1144" s="28"/>
      <c r="G1144" s="28"/>
      <c r="H1144" s="28"/>
      <c r="I1144" s="28"/>
      <c r="J1144" s="98"/>
      <c r="K1144" s="98"/>
    </row>
    <row r="1145" spans="1:11" ht="12.75">
      <c r="A1145" s="28"/>
      <c r="B1145" s="28"/>
      <c r="C1145" s="28"/>
      <c r="D1145" s="28"/>
      <c r="E1145" s="28"/>
      <c r="F1145" s="28"/>
      <c r="G1145" s="28"/>
      <c r="H1145" s="28"/>
      <c r="I1145" s="28"/>
      <c r="J1145" s="98"/>
      <c r="K1145" s="98"/>
    </row>
    <row r="1146" spans="1:11" ht="12.75">
      <c r="A1146" s="28"/>
      <c r="B1146" s="28"/>
      <c r="C1146" s="28"/>
      <c r="D1146" s="28"/>
      <c r="E1146" s="28"/>
      <c r="F1146" s="28"/>
      <c r="G1146" s="28"/>
      <c r="H1146" s="28"/>
      <c r="I1146" s="28"/>
      <c r="J1146" s="98"/>
      <c r="K1146" s="98"/>
    </row>
    <row r="1147" spans="1:11" ht="12.75">
      <c r="A1147" s="28"/>
      <c r="B1147" s="28"/>
      <c r="C1147" s="28"/>
      <c r="D1147" s="28"/>
      <c r="E1147" s="28"/>
      <c r="F1147" s="28"/>
      <c r="G1147" s="28"/>
      <c r="H1147" s="28"/>
      <c r="I1147" s="28"/>
      <c r="J1147" s="98"/>
      <c r="K1147" s="98"/>
    </row>
    <row r="1148" spans="1:11" ht="12.75">
      <c r="A1148" s="28"/>
      <c r="B1148" s="28"/>
      <c r="C1148" s="28"/>
      <c r="D1148" s="28"/>
      <c r="E1148" s="28"/>
      <c r="F1148" s="28"/>
      <c r="G1148" s="28"/>
      <c r="H1148" s="28"/>
      <c r="I1148" s="28"/>
      <c r="J1148" s="98"/>
      <c r="K1148" s="98"/>
    </row>
    <row r="1149" spans="1:11" ht="12.75">
      <c r="A1149" s="28"/>
      <c r="B1149" s="28"/>
      <c r="C1149" s="28"/>
      <c r="D1149" s="28"/>
      <c r="E1149" s="28"/>
      <c r="F1149" s="28"/>
      <c r="G1149" s="28"/>
      <c r="H1149" s="28"/>
      <c r="I1149" s="28"/>
      <c r="J1149" s="98"/>
      <c r="K1149" s="98"/>
    </row>
    <row r="1150" spans="1:11" ht="12.75">
      <c r="A1150" s="28"/>
      <c r="B1150" s="28"/>
      <c r="C1150" s="28"/>
      <c r="D1150" s="28"/>
      <c r="E1150" s="28"/>
      <c r="F1150" s="28"/>
      <c r="G1150" s="28"/>
      <c r="H1150" s="28"/>
      <c r="I1150" s="28"/>
      <c r="J1150" s="98"/>
      <c r="K1150" s="98"/>
    </row>
    <row r="1151" spans="1:11" ht="12.75">
      <c r="A1151" s="28"/>
      <c r="B1151" s="28"/>
      <c r="C1151" s="28"/>
      <c r="D1151" s="28"/>
      <c r="E1151" s="28"/>
      <c r="F1151" s="28"/>
      <c r="G1151" s="28"/>
      <c r="H1151" s="28"/>
      <c r="I1151" s="28"/>
      <c r="J1151" s="98"/>
      <c r="K1151" s="98"/>
    </row>
    <row r="1152" spans="1:11" ht="12.75">
      <c r="A1152" s="28"/>
      <c r="B1152" s="28"/>
      <c r="C1152" s="28"/>
      <c r="D1152" s="28"/>
      <c r="E1152" s="28"/>
      <c r="F1152" s="28"/>
      <c r="G1152" s="28"/>
      <c r="H1152" s="28"/>
      <c r="I1152" s="28"/>
      <c r="J1152" s="98"/>
      <c r="K1152" s="98"/>
    </row>
    <row r="1153" spans="1:11" ht="12.75">
      <c r="A1153" s="28"/>
      <c r="B1153" s="28"/>
      <c r="C1153" s="28"/>
      <c r="D1153" s="28"/>
      <c r="E1153" s="28"/>
      <c r="F1153" s="28"/>
      <c r="G1153" s="28"/>
      <c r="H1153" s="28"/>
      <c r="I1153" s="28"/>
      <c r="J1153" s="98"/>
      <c r="K1153" s="98"/>
    </row>
    <row r="1154" spans="1:11" ht="12.75">
      <c r="A1154" s="28"/>
      <c r="B1154" s="28"/>
      <c r="C1154" s="28"/>
      <c r="D1154" s="28"/>
      <c r="E1154" s="28"/>
      <c r="F1154" s="28"/>
      <c r="G1154" s="28"/>
      <c r="H1154" s="28"/>
      <c r="I1154" s="28"/>
      <c r="J1154" s="98"/>
      <c r="K1154" s="98"/>
    </row>
    <row r="1155" spans="1:11" ht="12.75">
      <c r="A1155" s="28"/>
      <c r="B1155" s="28"/>
      <c r="C1155" s="28"/>
      <c r="D1155" s="28"/>
      <c r="E1155" s="28"/>
      <c r="F1155" s="28"/>
      <c r="G1155" s="28"/>
      <c r="H1155" s="28"/>
      <c r="I1155" s="28"/>
      <c r="J1155" s="98"/>
      <c r="K1155" s="98"/>
    </row>
    <row r="1156" spans="1:11" ht="12.75">
      <c r="A1156" s="28"/>
      <c r="B1156" s="28"/>
      <c r="C1156" s="28"/>
      <c r="D1156" s="28"/>
      <c r="E1156" s="28"/>
      <c r="F1156" s="28"/>
      <c r="G1156" s="28"/>
      <c r="H1156" s="28"/>
      <c r="I1156" s="28"/>
      <c r="J1156" s="98"/>
      <c r="K1156" s="98"/>
    </row>
    <row r="1157" spans="1:11" ht="12.75">
      <c r="A1157" s="28"/>
      <c r="B1157" s="28"/>
      <c r="C1157" s="28"/>
      <c r="D1157" s="28"/>
      <c r="E1157" s="28"/>
      <c r="F1157" s="28"/>
      <c r="G1157" s="28"/>
      <c r="H1157" s="28"/>
      <c r="I1157" s="28"/>
      <c r="J1157" s="98"/>
      <c r="K1157" s="98"/>
    </row>
    <row r="1158" spans="1:11" ht="12.75">
      <c r="A1158" s="28"/>
      <c r="B1158" s="28"/>
      <c r="C1158" s="28"/>
      <c r="D1158" s="28"/>
      <c r="E1158" s="28"/>
      <c r="F1158" s="28"/>
      <c r="G1158" s="28"/>
      <c r="H1158" s="28"/>
      <c r="I1158" s="28"/>
      <c r="J1158" s="98"/>
      <c r="K1158" s="98"/>
    </row>
    <row r="1159" spans="1:11" ht="12.75">
      <c r="A1159" s="28"/>
      <c r="B1159" s="28"/>
      <c r="C1159" s="28"/>
      <c r="D1159" s="28"/>
      <c r="E1159" s="28"/>
      <c r="F1159" s="28"/>
      <c r="G1159" s="28"/>
      <c r="H1159" s="28"/>
      <c r="I1159" s="28"/>
      <c r="J1159" s="98"/>
      <c r="K1159" s="98"/>
    </row>
    <row r="1160" spans="1:11" ht="12.75">
      <c r="A1160" s="28"/>
      <c r="B1160" s="28"/>
      <c r="C1160" s="28"/>
      <c r="D1160" s="28"/>
      <c r="E1160" s="28"/>
      <c r="F1160" s="28"/>
      <c r="G1160" s="28"/>
      <c r="H1160" s="28"/>
      <c r="I1160" s="28"/>
      <c r="J1160" s="98"/>
      <c r="K1160" s="98"/>
    </row>
    <row r="1161" spans="1:11" ht="12.75">
      <c r="A1161" s="28"/>
      <c r="B1161" s="28"/>
      <c r="C1161" s="28"/>
      <c r="D1161" s="28"/>
      <c r="E1161" s="28"/>
      <c r="F1161" s="28"/>
      <c r="G1161" s="28"/>
      <c r="H1161" s="28"/>
      <c r="I1161" s="28"/>
      <c r="J1161" s="98"/>
      <c r="K1161" s="98"/>
    </row>
    <row r="1162" spans="1:11" ht="12.75">
      <c r="A1162" s="28"/>
      <c r="B1162" s="28"/>
      <c r="C1162" s="28"/>
      <c r="D1162" s="28"/>
      <c r="E1162" s="28"/>
      <c r="F1162" s="28"/>
      <c r="G1162" s="28"/>
      <c r="H1162" s="28"/>
      <c r="I1162" s="28"/>
      <c r="J1162" s="98"/>
      <c r="K1162" s="98"/>
    </row>
    <row r="1163" spans="1:11" ht="12.75">
      <c r="A1163" s="28"/>
      <c r="B1163" s="28"/>
      <c r="C1163" s="28"/>
      <c r="D1163" s="28"/>
      <c r="E1163" s="28"/>
      <c r="F1163" s="28"/>
      <c r="G1163" s="28"/>
      <c r="H1163" s="28"/>
      <c r="I1163" s="28"/>
      <c r="J1163" s="98"/>
      <c r="K1163" s="98"/>
    </row>
    <row r="1164" spans="1:11" ht="12.75">
      <c r="A1164" s="28"/>
      <c r="B1164" s="28"/>
      <c r="C1164" s="28"/>
      <c r="D1164" s="28"/>
      <c r="E1164" s="28"/>
      <c r="F1164" s="28"/>
      <c r="G1164" s="28"/>
      <c r="H1164" s="28"/>
      <c r="I1164" s="28"/>
      <c r="J1164" s="98"/>
      <c r="K1164" s="98"/>
    </row>
    <row r="1165" spans="1:11" ht="12.75">
      <c r="A1165" s="28"/>
      <c r="B1165" s="28"/>
      <c r="C1165" s="28"/>
      <c r="D1165" s="28"/>
      <c r="E1165" s="28"/>
      <c r="F1165" s="28"/>
      <c r="G1165" s="28"/>
      <c r="H1165" s="28"/>
      <c r="I1165" s="28"/>
      <c r="J1165" s="98"/>
      <c r="K1165" s="98"/>
    </row>
    <row r="1166" spans="1:11" ht="12.75">
      <c r="A1166" s="28"/>
      <c r="B1166" s="28"/>
      <c r="C1166" s="28"/>
      <c r="D1166" s="28"/>
      <c r="E1166" s="28"/>
      <c r="F1166" s="28"/>
      <c r="G1166" s="28"/>
      <c r="H1166" s="28"/>
      <c r="I1166" s="28"/>
      <c r="J1166" s="98"/>
      <c r="K1166" s="98"/>
    </row>
    <row r="1167" spans="1:11" ht="12.75">
      <c r="A1167" s="28"/>
      <c r="B1167" s="28"/>
      <c r="C1167" s="28"/>
      <c r="D1167" s="28"/>
      <c r="E1167" s="28"/>
      <c r="F1167" s="28"/>
      <c r="G1167" s="28"/>
      <c r="H1167" s="28"/>
      <c r="I1167" s="28"/>
      <c r="J1167" s="98"/>
      <c r="K1167" s="98"/>
    </row>
    <row r="1168" spans="1:11" ht="12.75">
      <c r="A1168" s="28"/>
      <c r="B1168" s="28"/>
      <c r="C1168" s="28"/>
      <c r="D1168" s="28"/>
      <c r="E1168" s="28"/>
      <c r="F1168" s="28"/>
      <c r="G1168" s="28"/>
      <c r="H1168" s="28"/>
      <c r="I1168" s="28"/>
      <c r="J1168" s="98"/>
      <c r="K1168" s="98"/>
    </row>
    <row r="1169" spans="1:11" ht="12.75">
      <c r="A1169" s="28"/>
      <c r="B1169" s="28"/>
      <c r="C1169" s="28"/>
      <c r="D1169" s="28"/>
      <c r="E1169" s="28"/>
      <c r="F1169" s="28"/>
      <c r="G1169" s="28"/>
      <c r="H1169" s="28"/>
      <c r="I1169" s="28"/>
      <c r="J1169" s="98"/>
      <c r="K1169" s="98"/>
    </row>
    <row r="1170" spans="1:11" ht="12.75">
      <c r="A1170" s="28"/>
      <c r="B1170" s="28"/>
      <c r="C1170" s="28"/>
      <c r="D1170" s="28"/>
      <c r="E1170" s="28"/>
      <c r="F1170" s="28"/>
      <c r="G1170" s="28"/>
      <c r="H1170" s="28"/>
      <c r="I1170" s="28"/>
      <c r="J1170" s="98"/>
      <c r="K1170" s="98"/>
    </row>
    <row r="1171" spans="1:11" ht="12.75">
      <c r="A1171" s="28"/>
      <c r="B1171" s="28"/>
      <c r="C1171" s="28"/>
      <c r="D1171" s="28"/>
      <c r="E1171" s="28"/>
      <c r="F1171" s="28"/>
      <c r="G1171" s="28"/>
      <c r="H1171" s="28"/>
      <c r="I1171" s="28"/>
      <c r="J1171" s="98"/>
      <c r="K1171" s="98"/>
    </row>
    <row r="1172" spans="1:11" ht="12.75">
      <c r="A1172" s="28"/>
      <c r="B1172" s="28"/>
      <c r="C1172" s="28"/>
      <c r="D1172" s="28"/>
      <c r="E1172" s="28"/>
      <c r="F1172" s="28"/>
      <c r="G1172" s="28"/>
      <c r="H1172" s="28"/>
      <c r="I1172" s="28"/>
      <c r="J1172" s="98"/>
      <c r="K1172" s="98"/>
    </row>
    <row r="1173" spans="1:11" ht="12.75">
      <c r="A1173" s="28"/>
      <c r="B1173" s="28"/>
      <c r="C1173" s="28"/>
      <c r="D1173" s="28"/>
      <c r="E1173" s="28"/>
      <c r="F1173" s="28"/>
      <c r="G1173" s="28"/>
      <c r="H1173" s="28"/>
      <c r="I1173" s="28"/>
      <c r="J1173" s="98"/>
      <c r="K1173" s="98"/>
    </row>
    <row r="1174" spans="1:11" ht="12.75">
      <c r="A1174" s="28"/>
      <c r="B1174" s="28"/>
      <c r="C1174" s="28"/>
      <c r="D1174" s="28"/>
      <c r="E1174" s="28"/>
      <c r="F1174" s="28"/>
      <c r="G1174" s="28"/>
      <c r="H1174" s="28"/>
      <c r="I1174" s="28"/>
      <c r="J1174" s="98"/>
      <c r="K1174" s="98"/>
    </row>
    <row r="1175" spans="1:11" ht="12.75">
      <c r="A1175" s="28"/>
      <c r="B1175" s="28"/>
      <c r="C1175" s="28"/>
      <c r="D1175" s="28"/>
      <c r="E1175" s="28"/>
      <c r="F1175" s="28"/>
      <c r="G1175" s="28"/>
      <c r="H1175" s="28"/>
      <c r="I1175" s="28"/>
      <c r="J1175" s="98"/>
      <c r="K1175" s="98"/>
    </row>
    <row r="1176" spans="1:11" ht="12.75">
      <c r="A1176" s="28"/>
      <c r="B1176" s="28"/>
      <c r="C1176" s="28"/>
      <c r="D1176" s="28"/>
      <c r="E1176" s="28"/>
      <c r="F1176" s="28"/>
      <c r="G1176" s="28"/>
      <c r="H1176" s="28"/>
      <c r="I1176" s="28"/>
      <c r="J1176" s="98"/>
      <c r="K1176" s="98"/>
    </row>
    <row r="1177" spans="1:11" ht="12.75">
      <c r="A1177" s="28"/>
      <c r="B1177" s="28"/>
      <c r="C1177" s="28"/>
      <c r="D1177" s="28"/>
      <c r="E1177" s="28"/>
      <c r="F1177" s="28"/>
      <c r="G1177" s="28"/>
      <c r="H1177" s="28"/>
      <c r="I1177" s="28"/>
      <c r="J1177" s="98"/>
      <c r="K1177" s="98"/>
    </row>
    <row r="1178" spans="1:11" ht="12.75">
      <c r="A1178" s="28"/>
      <c r="B1178" s="28"/>
      <c r="C1178" s="28"/>
      <c r="D1178" s="28"/>
      <c r="E1178" s="28"/>
      <c r="F1178" s="28"/>
      <c r="G1178" s="28"/>
      <c r="H1178" s="28"/>
      <c r="I1178" s="28"/>
      <c r="J1178" s="98"/>
      <c r="K1178" s="98"/>
    </row>
    <row r="1179" spans="1:11" ht="12.75">
      <c r="A1179" s="28"/>
      <c r="B1179" s="28"/>
      <c r="C1179" s="28"/>
      <c r="D1179" s="28"/>
      <c r="E1179" s="28"/>
      <c r="F1179" s="28"/>
      <c r="G1179" s="28"/>
      <c r="H1179" s="28"/>
      <c r="I1179" s="28"/>
      <c r="J1179" s="98"/>
      <c r="K1179" s="98"/>
    </row>
    <row r="1180" spans="1:11" ht="12.75">
      <c r="A1180" s="28"/>
      <c r="B1180" s="28"/>
      <c r="C1180" s="28"/>
      <c r="D1180" s="28"/>
      <c r="E1180" s="28"/>
      <c r="F1180" s="28"/>
      <c r="G1180" s="28"/>
      <c r="H1180" s="28"/>
      <c r="I1180" s="28"/>
      <c r="J1180" s="98"/>
      <c r="K1180" s="98"/>
    </row>
    <row r="1181" spans="1:11" ht="12.75">
      <c r="A1181" s="28"/>
      <c r="B1181" s="28"/>
      <c r="C1181" s="28"/>
      <c r="D1181" s="28"/>
      <c r="E1181" s="28"/>
      <c r="F1181" s="28"/>
      <c r="G1181" s="28"/>
      <c r="H1181" s="28"/>
      <c r="I1181" s="28"/>
      <c r="J1181" s="98"/>
      <c r="K1181" s="98"/>
    </row>
    <row r="1182" spans="1:11" ht="12.75">
      <c r="A1182" s="28"/>
      <c r="B1182" s="28"/>
      <c r="C1182" s="28"/>
      <c r="D1182" s="28"/>
      <c r="E1182" s="28"/>
      <c r="F1182" s="28"/>
      <c r="G1182" s="28"/>
      <c r="H1182" s="28"/>
      <c r="I1182" s="28"/>
      <c r="J1182" s="98"/>
      <c r="K1182" s="98"/>
    </row>
    <row r="1183" spans="1:11" ht="12.75">
      <c r="A1183" s="28"/>
      <c r="B1183" s="28"/>
      <c r="C1183" s="28"/>
      <c r="D1183" s="28"/>
      <c r="E1183" s="28"/>
      <c r="F1183" s="28"/>
      <c r="G1183" s="28"/>
      <c r="H1183" s="28"/>
      <c r="I1183" s="28"/>
      <c r="J1183" s="98"/>
      <c r="K1183" s="98"/>
    </row>
    <row r="1184" spans="1:11" ht="12.75">
      <c r="A1184" s="28"/>
      <c r="B1184" s="28"/>
      <c r="C1184" s="28"/>
      <c r="D1184" s="28"/>
      <c r="E1184" s="28"/>
      <c r="F1184" s="28"/>
      <c r="G1184" s="28"/>
      <c r="H1184" s="28"/>
      <c r="I1184" s="28"/>
      <c r="J1184" s="98"/>
      <c r="K1184" s="98"/>
    </row>
    <row r="1185" spans="1:11" ht="12.75">
      <c r="A1185" s="28"/>
      <c r="B1185" s="28"/>
      <c r="C1185" s="28"/>
      <c r="D1185" s="28"/>
      <c r="E1185" s="28"/>
      <c r="F1185" s="28"/>
      <c r="G1185" s="28"/>
      <c r="H1185" s="28"/>
      <c r="I1185" s="28"/>
      <c r="J1185" s="98"/>
      <c r="K1185" s="98"/>
    </row>
    <row r="1186" spans="1:11" ht="12.75">
      <c r="A1186" s="28"/>
      <c r="B1186" s="28"/>
      <c r="C1186" s="28"/>
      <c r="D1186" s="28"/>
      <c r="E1186" s="28"/>
      <c r="F1186" s="28"/>
      <c r="G1186" s="28"/>
      <c r="H1186" s="28"/>
      <c r="I1186" s="28"/>
      <c r="J1186" s="98"/>
      <c r="K1186" s="98"/>
    </row>
    <row r="1187" spans="1:11" ht="12.75">
      <c r="A1187" s="28"/>
      <c r="B1187" s="28"/>
      <c r="C1187" s="28"/>
      <c r="D1187" s="28"/>
      <c r="E1187" s="28"/>
      <c r="F1187" s="28"/>
      <c r="G1187" s="28"/>
      <c r="H1187" s="28"/>
      <c r="I1187" s="28"/>
      <c r="J1187" s="98"/>
      <c r="K1187" s="98"/>
    </row>
    <row r="1188" spans="1:11" ht="12.75">
      <c r="A1188" s="28"/>
      <c r="B1188" s="28"/>
      <c r="C1188" s="28"/>
      <c r="D1188" s="28"/>
      <c r="E1188" s="28"/>
      <c r="F1188" s="28"/>
      <c r="G1188" s="28"/>
      <c r="H1188" s="28"/>
      <c r="I1188" s="28"/>
      <c r="J1188" s="98"/>
      <c r="K1188" s="98"/>
    </row>
    <row r="1189" spans="1:11" ht="12.75">
      <c r="A1189" s="28"/>
      <c r="B1189" s="28"/>
      <c r="C1189" s="28"/>
      <c r="D1189" s="28"/>
      <c r="E1189" s="28"/>
      <c r="F1189" s="28"/>
      <c r="G1189" s="28"/>
      <c r="H1189" s="28"/>
      <c r="I1189" s="28"/>
      <c r="J1189" s="98"/>
      <c r="K1189" s="98"/>
    </row>
    <row r="1190" spans="1:11" ht="12.75">
      <c r="A1190" s="28"/>
      <c r="B1190" s="28"/>
      <c r="C1190" s="28"/>
      <c r="D1190" s="28"/>
      <c r="E1190" s="28"/>
      <c r="F1190" s="28"/>
      <c r="G1190" s="28"/>
      <c r="H1190" s="28"/>
      <c r="I1190" s="28"/>
      <c r="J1190" s="98"/>
      <c r="K1190" s="98"/>
    </row>
    <row r="1191" spans="1:11" ht="12.75">
      <c r="A1191" s="28"/>
      <c r="B1191" s="28"/>
      <c r="C1191" s="28"/>
      <c r="D1191" s="28"/>
      <c r="E1191" s="28"/>
      <c r="F1191" s="28"/>
      <c r="G1191" s="28"/>
      <c r="H1191" s="28"/>
      <c r="I1191" s="28"/>
      <c r="J1191" s="98"/>
      <c r="K1191" s="98"/>
    </row>
    <row r="1192" spans="1:11" ht="12.75">
      <c r="A1192" s="28"/>
      <c r="B1192" s="28"/>
      <c r="C1192" s="28"/>
      <c r="D1192" s="28"/>
      <c r="E1192" s="28"/>
      <c r="F1192" s="28"/>
      <c r="G1192" s="28"/>
      <c r="H1192" s="28"/>
      <c r="I1192" s="28"/>
      <c r="J1192" s="98"/>
      <c r="K1192" s="98"/>
    </row>
    <row r="1193" spans="1:11" ht="12.75">
      <c r="A1193" s="28"/>
      <c r="B1193" s="28"/>
      <c r="C1193" s="28"/>
      <c r="D1193" s="28"/>
      <c r="E1193" s="28"/>
      <c r="F1193" s="28"/>
      <c r="G1193" s="28"/>
      <c r="H1193" s="28"/>
      <c r="I1193" s="28"/>
      <c r="J1193" s="98"/>
      <c r="K1193" s="98"/>
    </row>
    <row r="1194" spans="1:11" ht="12.75">
      <c r="A1194" s="28"/>
      <c r="B1194" s="28"/>
      <c r="C1194" s="28"/>
      <c r="D1194" s="28"/>
      <c r="E1194" s="28"/>
      <c r="F1194" s="28"/>
      <c r="G1194" s="28"/>
      <c r="H1194" s="28"/>
      <c r="I1194" s="28"/>
      <c r="J1194" s="98"/>
      <c r="K1194" s="98"/>
    </row>
    <row r="1195" spans="1:11" ht="12.75">
      <c r="A1195" s="28"/>
      <c r="B1195" s="28"/>
      <c r="C1195" s="28"/>
      <c r="D1195" s="28"/>
      <c r="E1195" s="28"/>
      <c r="F1195" s="28"/>
      <c r="G1195" s="28"/>
      <c r="H1195" s="28"/>
      <c r="I1195" s="28"/>
      <c r="J1195" s="98"/>
      <c r="K1195" s="98"/>
    </row>
    <row r="1196" spans="1:11" ht="12.75">
      <c r="A1196" s="28"/>
      <c r="B1196" s="28"/>
      <c r="C1196" s="28"/>
      <c r="D1196" s="28"/>
      <c r="E1196" s="28"/>
      <c r="F1196" s="28"/>
      <c r="G1196" s="28"/>
      <c r="H1196" s="28"/>
      <c r="I1196" s="28"/>
      <c r="J1196" s="98"/>
      <c r="K1196" s="98"/>
    </row>
    <row r="1197" spans="1:11" ht="12.75">
      <c r="A1197" s="28"/>
      <c r="B1197" s="28"/>
      <c r="C1197" s="28"/>
      <c r="D1197" s="28"/>
      <c r="E1197" s="28"/>
      <c r="F1197" s="28"/>
      <c r="G1197" s="28"/>
      <c r="H1197" s="28"/>
      <c r="I1197" s="28"/>
      <c r="J1197" s="98"/>
      <c r="K1197" s="98"/>
    </row>
    <row r="1198" spans="1:11" ht="12.75">
      <c r="A1198" s="28"/>
      <c r="B1198" s="28"/>
      <c r="C1198" s="28"/>
      <c r="D1198" s="28"/>
      <c r="E1198" s="28"/>
      <c r="F1198" s="28"/>
      <c r="G1198" s="28"/>
      <c r="H1198" s="28"/>
      <c r="I1198" s="28"/>
      <c r="J1198" s="98"/>
      <c r="K1198" s="98"/>
    </row>
    <row r="1199" spans="1:11" ht="12.75">
      <c r="A1199" s="28"/>
      <c r="B1199" s="28"/>
      <c r="C1199" s="28"/>
      <c r="D1199" s="28"/>
      <c r="E1199" s="28"/>
      <c r="F1199" s="28"/>
      <c r="G1199" s="28"/>
      <c r="H1199" s="28"/>
      <c r="I1199" s="28"/>
      <c r="J1199" s="98"/>
      <c r="K1199" s="98"/>
    </row>
    <row r="1200" spans="1:11" ht="12.75">
      <c r="A1200" s="28"/>
      <c r="B1200" s="28"/>
      <c r="C1200" s="28"/>
      <c r="D1200" s="28"/>
      <c r="E1200" s="28"/>
      <c r="F1200" s="28"/>
      <c r="G1200" s="28"/>
      <c r="H1200" s="28"/>
      <c r="I1200" s="28"/>
      <c r="J1200" s="98"/>
      <c r="K1200" s="98"/>
    </row>
    <row r="1201" spans="1:11" ht="12.75">
      <c r="A1201" s="28"/>
      <c r="B1201" s="28"/>
      <c r="C1201" s="28"/>
      <c r="D1201" s="28"/>
      <c r="E1201" s="28"/>
      <c r="F1201" s="28"/>
      <c r="G1201" s="28"/>
      <c r="H1201" s="28"/>
      <c r="I1201" s="28"/>
      <c r="J1201" s="98"/>
      <c r="K1201" s="98"/>
    </row>
    <row r="1202" spans="1:11" ht="12.75">
      <c r="A1202" s="28"/>
      <c r="B1202" s="28"/>
      <c r="C1202" s="28"/>
      <c r="D1202" s="28"/>
      <c r="E1202" s="28"/>
      <c r="F1202" s="28"/>
      <c r="G1202" s="28"/>
      <c r="H1202" s="28"/>
      <c r="I1202" s="28"/>
      <c r="J1202" s="98"/>
      <c r="K1202" s="98"/>
    </row>
    <row r="1203" spans="1:11" ht="12.75">
      <c r="A1203" s="28"/>
      <c r="B1203" s="28"/>
      <c r="C1203" s="28"/>
      <c r="D1203" s="28"/>
      <c r="E1203" s="28"/>
      <c r="F1203" s="28"/>
      <c r="G1203" s="28"/>
      <c r="H1203" s="28"/>
      <c r="I1203" s="28"/>
      <c r="J1203" s="98"/>
      <c r="K1203" s="98"/>
    </row>
    <row r="1204" spans="1:11" ht="12.75">
      <c r="A1204" s="28"/>
      <c r="B1204" s="28"/>
      <c r="C1204" s="28"/>
      <c r="D1204" s="28"/>
      <c r="E1204" s="28"/>
      <c r="F1204" s="28"/>
      <c r="G1204" s="28"/>
      <c r="H1204" s="28"/>
      <c r="I1204" s="28"/>
      <c r="J1204" s="98"/>
      <c r="K1204" s="98"/>
    </row>
    <row r="1205" spans="1:11" ht="12.75">
      <c r="A1205" s="28"/>
      <c r="B1205" s="28"/>
      <c r="C1205" s="28"/>
      <c r="D1205" s="28"/>
      <c r="E1205" s="28"/>
      <c r="F1205" s="28"/>
      <c r="G1205" s="28"/>
      <c r="H1205" s="28"/>
      <c r="I1205" s="28"/>
      <c r="J1205" s="98"/>
      <c r="K1205" s="98"/>
    </row>
    <row r="1206" spans="1:11" ht="12.75">
      <c r="A1206" s="28"/>
      <c r="B1206" s="28"/>
      <c r="C1206" s="28"/>
      <c r="D1206" s="28"/>
      <c r="E1206" s="28"/>
      <c r="F1206" s="28"/>
      <c r="G1206" s="28"/>
      <c r="H1206" s="28"/>
      <c r="I1206" s="28"/>
      <c r="J1206" s="98"/>
      <c r="K1206" s="98"/>
    </row>
    <row r="1207" spans="1:11" ht="12.75">
      <c r="A1207" s="28"/>
      <c r="B1207" s="28"/>
      <c r="C1207" s="28"/>
      <c r="D1207" s="28"/>
      <c r="E1207" s="28"/>
      <c r="F1207" s="28"/>
      <c r="G1207" s="28"/>
      <c r="H1207" s="28"/>
      <c r="I1207" s="28"/>
      <c r="J1207" s="98"/>
      <c r="K1207" s="98"/>
    </row>
    <row r="1208" spans="1:11" ht="12.75">
      <c r="A1208" s="28"/>
      <c r="B1208" s="28"/>
      <c r="C1208" s="28"/>
      <c r="D1208" s="28"/>
      <c r="E1208" s="28"/>
      <c r="F1208" s="28"/>
      <c r="G1208" s="28"/>
      <c r="H1208" s="28"/>
      <c r="I1208" s="28"/>
      <c r="J1208" s="98"/>
      <c r="K1208" s="98"/>
    </row>
    <row r="1209" spans="1:11" ht="12.75">
      <c r="A1209" s="28"/>
      <c r="B1209" s="28"/>
      <c r="C1209" s="28"/>
      <c r="D1209" s="28"/>
      <c r="E1209" s="28"/>
      <c r="F1209" s="28"/>
      <c r="G1209" s="28"/>
      <c r="H1209" s="28"/>
      <c r="I1209" s="28"/>
      <c r="J1209" s="98"/>
      <c r="K1209" s="98"/>
    </row>
    <row r="1210" spans="1:11" ht="12.75">
      <c r="A1210" s="28"/>
      <c r="B1210" s="28"/>
      <c r="C1210" s="28"/>
      <c r="D1210" s="28"/>
      <c r="E1210" s="28"/>
      <c r="F1210" s="28"/>
      <c r="G1210" s="28"/>
      <c r="H1210" s="28"/>
      <c r="I1210" s="28"/>
      <c r="J1210" s="98"/>
      <c r="K1210" s="98"/>
    </row>
    <row r="1211" spans="1:11" ht="12.75">
      <c r="A1211" s="28"/>
      <c r="B1211" s="28"/>
      <c r="C1211" s="28"/>
      <c r="D1211" s="28"/>
      <c r="E1211" s="28"/>
      <c r="F1211" s="28"/>
      <c r="G1211" s="28"/>
      <c r="H1211" s="28"/>
      <c r="I1211" s="28"/>
      <c r="J1211" s="98"/>
      <c r="K1211" s="98"/>
    </row>
    <row r="1212" spans="1:11" ht="12.75">
      <c r="A1212" s="28"/>
      <c r="B1212" s="28"/>
      <c r="C1212" s="28"/>
      <c r="D1212" s="28"/>
      <c r="E1212" s="28"/>
      <c r="F1212" s="28"/>
      <c r="G1212" s="28"/>
      <c r="H1212" s="28"/>
      <c r="I1212" s="28"/>
      <c r="J1212" s="98"/>
      <c r="K1212" s="98"/>
    </row>
    <row r="1213" spans="1:11" ht="12.75">
      <c r="A1213" s="28"/>
      <c r="B1213" s="28"/>
      <c r="C1213" s="28"/>
      <c r="D1213" s="28"/>
      <c r="E1213" s="28"/>
      <c r="F1213" s="28"/>
      <c r="G1213" s="28"/>
      <c r="H1213" s="28"/>
      <c r="I1213" s="28"/>
      <c r="J1213" s="98"/>
      <c r="K1213" s="98"/>
    </row>
    <row r="1214" spans="1:11" ht="12.75">
      <c r="A1214" s="28"/>
      <c r="B1214" s="28"/>
      <c r="C1214" s="28"/>
      <c r="D1214" s="28"/>
      <c r="E1214" s="28"/>
      <c r="F1214" s="28"/>
      <c r="G1214" s="28"/>
      <c r="H1214" s="28"/>
      <c r="I1214" s="28"/>
      <c r="J1214" s="98"/>
      <c r="K1214" s="98"/>
    </row>
    <row r="1215" spans="1:11" ht="12.75">
      <c r="A1215" s="28"/>
      <c r="B1215" s="28"/>
      <c r="C1215" s="28"/>
      <c r="D1215" s="28"/>
      <c r="E1215" s="28"/>
      <c r="F1215" s="28"/>
      <c r="G1215" s="28"/>
      <c r="H1215" s="28"/>
      <c r="I1215" s="28"/>
      <c r="J1215" s="98"/>
      <c r="K1215" s="98"/>
    </row>
    <row r="1216" spans="1:11" ht="12.75">
      <c r="A1216" s="28"/>
      <c r="B1216" s="28"/>
      <c r="C1216" s="28"/>
      <c r="D1216" s="28"/>
      <c r="E1216" s="28"/>
      <c r="F1216" s="28"/>
      <c r="G1216" s="28"/>
      <c r="H1216" s="28"/>
      <c r="I1216" s="28"/>
      <c r="J1216" s="98"/>
      <c r="K1216" s="98"/>
    </row>
    <row r="1217" spans="1:11" ht="12.75">
      <c r="A1217" s="28"/>
      <c r="B1217" s="28"/>
      <c r="C1217" s="28"/>
      <c r="D1217" s="28"/>
      <c r="E1217" s="28"/>
      <c r="F1217" s="28"/>
      <c r="G1217" s="28"/>
      <c r="H1217" s="28"/>
      <c r="I1217" s="28"/>
      <c r="J1217" s="98"/>
      <c r="K1217" s="98"/>
    </row>
    <row r="1218" spans="1:11" ht="12.75">
      <c r="A1218" s="28"/>
      <c r="B1218" s="28"/>
      <c r="C1218" s="28"/>
      <c r="D1218" s="28"/>
      <c r="E1218" s="28"/>
      <c r="F1218" s="28"/>
      <c r="G1218" s="28"/>
      <c r="H1218" s="28"/>
      <c r="I1218" s="28"/>
      <c r="J1218" s="98"/>
      <c r="K1218" s="98"/>
    </row>
    <row r="1219" spans="1:11" ht="12.75">
      <c r="A1219" s="28"/>
      <c r="B1219" s="28"/>
      <c r="C1219" s="28"/>
      <c r="D1219" s="28"/>
      <c r="E1219" s="28"/>
      <c r="F1219" s="28"/>
      <c r="G1219" s="28"/>
      <c r="H1219" s="28"/>
      <c r="I1219" s="28"/>
      <c r="J1219" s="98"/>
      <c r="K1219" s="98"/>
    </row>
    <row r="1220" spans="1:11" ht="12.75">
      <c r="A1220" s="28"/>
      <c r="B1220" s="28"/>
      <c r="C1220" s="28"/>
      <c r="D1220" s="28"/>
      <c r="E1220" s="28"/>
      <c r="F1220" s="28"/>
      <c r="G1220" s="28"/>
      <c r="H1220" s="28"/>
      <c r="I1220" s="28"/>
      <c r="J1220" s="98"/>
      <c r="K1220" s="98"/>
    </row>
    <row r="1221" spans="1:11" ht="12.75">
      <c r="A1221" s="28"/>
      <c r="B1221" s="28"/>
      <c r="C1221" s="28"/>
      <c r="D1221" s="28"/>
      <c r="E1221" s="28"/>
      <c r="F1221" s="28"/>
      <c r="G1221" s="28"/>
      <c r="H1221" s="28"/>
      <c r="I1221" s="28"/>
      <c r="J1221" s="98"/>
      <c r="K1221" s="98"/>
    </row>
    <row r="1222" spans="1:11" ht="12.75">
      <c r="A1222" s="28"/>
      <c r="B1222" s="28"/>
      <c r="C1222" s="28"/>
      <c r="D1222" s="28"/>
      <c r="E1222" s="28"/>
      <c r="F1222" s="28"/>
      <c r="G1222" s="28"/>
      <c r="H1222" s="28"/>
      <c r="I1222" s="28"/>
      <c r="J1222" s="98"/>
      <c r="K1222" s="98"/>
    </row>
    <row r="1223" spans="1:11" ht="12.75">
      <c r="A1223" s="28"/>
      <c r="B1223" s="28"/>
      <c r="C1223" s="28"/>
      <c r="D1223" s="28"/>
      <c r="E1223" s="28"/>
      <c r="F1223" s="28"/>
      <c r="G1223" s="28"/>
      <c r="H1223" s="28"/>
      <c r="I1223" s="28"/>
      <c r="J1223" s="98"/>
      <c r="K1223" s="98"/>
    </row>
    <row r="1224" spans="1:11" ht="12.75">
      <c r="A1224" s="28"/>
      <c r="B1224" s="28"/>
      <c r="C1224" s="28"/>
      <c r="D1224" s="28"/>
      <c r="E1224" s="28"/>
      <c r="F1224" s="28"/>
      <c r="G1224" s="28"/>
      <c r="H1224" s="28"/>
      <c r="I1224" s="28"/>
      <c r="J1224" s="98"/>
      <c r="K1224" s="98"/>
    </row>
    <row r="1225" spans="1:11" ht="12.75">
      <c r="A1225" s="28"/>
      <c r="B1225" s="28"/>
      <c r="C1225" s="28"/>
      <c r="D1225" s="28"/>
      <c r="E1225" s="28"/>
      <c r="F1225" s="28"/>
      <c r="G1225" s="28"/>
      <c r="H1225" s="28"/>
      <c r="I1225" s="28"/>
      <c r="J1225" s="98"/>
      <c r="K1225" s="98"/>
    </row>
    <row r="1226" spans="1:11" ht="12.75">
      <c r="A1226" s="28"/>
      <c r="B1226" s="28"/>
      <c r="C1226" s="28"/>
      <c r="D1226" s="28"/>
      <c r="E1226" s="28"/>
      <c r="F1226" s="28"/>
      <c r="G1226" s="28"/>
      <c r="H1226" s="28"/>
      <c r="I1226" s="28"/>
      <c r="J1226" s="98"/>
      <c r="K1226" s="98"/>
    </row>
    <row r="1227" spans="1:11" ht="12.75">
      <c r="A1227" s="28"/>
      <c r="B1227" s="28"/>
      <c r="C1227" s="28"/>
      <c r="D1227" s="28"/>
      <c r="E1227" s="28"/>
      <c r="F1227" s="28"/>
      <c r="G1227" s="28"/>
      <c r="H1227" s="28"/>
      <c r="I1227" s="28"/>
      <c r="J1227" s="98"/>
      <c r="K1227" s="98"/>
    </row>
    <row r="1228" spans="1:11" ht="12.75">
      <c r="A1228" s="28"/>
      <c r="B1228" s="28"/>
      <c r="C1228" s="28"/>
      <c r="D1228" s="28"/>
      <c r="E1228" s="28"/>
      <c r="F1228" s="28"/>
      <c r="G1228" s="28"/>
      <c r="H1228" s="28"/>
      <c r="I1228" s="28"/>
      <c r="J1228" s="98"/>
      <c r="K1228" s="98"/>
    </row>
    <row r="1229" spans="1:11" ht="12.75">
      <c r="A1229" s="28"/>
      <c r="B1229" s="28"/>
      <c r="C1229" s="28"/>
      <c r="D1229" s="28"/>
      <c r="E1229" s="28"/>
      <c r="F1229" s="28"/>
      <c r="G1229" s="28"/>
      <c r="H1229" s="28"/>
      <c r="I1229" s="28"/>
      <c r="J1229" s="98"/>
      <c r="K1229" s="98"/>
    </row>
    <row r="1230" spans="1:11" ht="12.75">
      <c r="A1230" s="28"/>
      <c r="B1230" s="28"/>
      <c r="C1230" s="28"/>
      <c r="D1230" s="28"/>
      <c r="E1230" s="28"/>
      <c r="F1230" s="28"/>
      <c r="G1230" s="28"/>
      <c r="H1230" s="28"/>
      <c r="I1230" s="28"/>
      <c r="J1230" s="98"/>
      <c r="K1230" s="98"/>
    </row>
    <row r="1231" spans="1:11" ht="12.75">
      <c r="A1231" s="28"/>
      <c r="B1231" s="28"/>
      <c r="C1231" s="28"/>
      <c r="D1231" s="28"/>
      <c r="E1231" s="28"/>
      <c r="F1231" s="28"/>
      <c r="G1231" s="28"/>
      <c r="H1231" s="28"/>
      <c r="I1231" s="28"/>
      <c r="J1231" s="98"/>
      <c r="K1231" s="98"/>
    </row>
    <row r="1232" spans="1:11" ht="12.75">
      <c r="A1232" s="28"/>
      <c r="B1232" s="28"/>
      <c r="C1232" s="28"/>
      <c r="D1232" s="98"/>
      <c r="E1232" s="98"/>
      <c r="F1232" s="98"/>
      <c r="G1232" s="98"/>
      <c r="H1232" s="98"/>
      <c r="I1232" s="98"/>
      <c r="J1232" s="98"/>
      <c r="K1232" s="98"/>
    </row>
    <row r="1233" spans="1:11" ht="12.75">
      <c r="A1233" s="28"/>
      <c r="B1233" s="28"/>
      <c r="C1233" s="28"/>
      <c r="D1233" s="98"/>
      <c r="E1233" s="98"/>
      <c r="F1233" s="98"/>
      <c r="G1233" s="98"/>
      <c r="H1233" s="98"/>
      <c r="I1233" s="98"/>
      <c r="J1233" s="98"/>
      <c r="K1233" s="98"/>
    </row>
    <row r="1234" spans="1:11" ht="12.75">
      <c r="A1234" s="28"/>
      <c r="B1234" s="28"/>
      <c r="C1234" s="28"/>
      <c r="D1234" s="98"/>
      <c r="E1234" s="98"/>
      <c r="F1234" s="98"/>
      <c r="G1234" s="98"/>
      <c r="H1234" s="98"/>
      <c r="I1234" s="98"/>
      <c r="J1234" s="98"/>
      <c r="K1234" s="98"/>
    </row>
    <row r="1235" spans="1:11" ht="12.75">
      <c r="A1235" s="28"/>
      <c r="B1235" s="28"/>
      <c r="C1235" s="28"/>
      <c r="D1235" s="98"/>
      <c r="E1235" s="98"/>
      <c r="F1235" s="98"/>
      <c r="G1235" s="98"/>
      <c r="H1235" s="98"/>
      <c r="I1235" s="98"/>
      <c r="J1235" s="98"/>
      <c r="K1235" s="98"/>
    </row>
    <row r="1236" spans="1:11" ht="12.75">
      <c r="A1236" s="28"/>
      <c r="B1236" s="28"/>
      <c r="C1236" s="28"/>
      <c r="D1236" s="98"/>
      <c r="E1236" s="98"/>
      <c r="F1236" s="98"/>
      <c r="G1236" s="98"/>
      <c r="H1236" s="98"/>
      <c r="I1236" s="98"/>
      <c r="J1236" s="98"/>
      <c r="K1236" s="98"/>
    </row>
    <row r="1237" spans="1:11" ht="12.75">
      <c r="A1237" s="28"/>
      <c r="B1237" s="28"/>
      <c r="C1237" s="28"/>
      <c r="D1237" s="98"/>
      <c r="E1237" s="98"/>
      <c r="F1237" s="98"/>
      <c r="G1237" s="98"/>
      <c r="H1237" s="98"/>
      <c r="I1237" s="98"/>
      <c r="J1237" s="98"/>
      <c r="K1237" s="98"/>
    </row>
    <row r="1238" spans="1:11" ht="12.75">
      <c r="A1238" s="28"/>
      <c r="B1238" s="28"/>
      <c r="C1238" s="28"/>
      <c r="D1238" s="98"/>
      <c r="E1238" s="98"/>
      <c r="F1238" s="98"/>
      <c r="G1238" s="98"/>
      <c r="H1238" s="98"/>
      <c r="I1238" s="98"/>
      <c r="J1238" s="98"/>
      <c r="K1238" s="98"/>
    </row>
    <row r="1239" spans="1:11" ht="12.75">
      <c r="A1239" s="28"/>
      <c r="B1239" s="28"/>
      <c r="C1239" s="28"/>
      <c r="D1239" s="98"/>
      <c r="E1239" s="98"/>
      <c r="F1239" s="98"/>
      <c r="G1239" s="98"/>
      <c r="H1239" s="98"/>
      <c r="I1239" s="98"/>
      <c r="J1239" s="98"/>
      <c r="K1239" s="98"/>
    </row>
    <row r="1240" spans="1:11" ht="12.75">
      <c r="A1240" s="28"/>
      <c r="B1240" s="28"/>
      <c r="C1240" s="28"/>
      <c r="D1240" s="98"/>
      <c r="E1240" s="98"/>
      <c r="F1240" s="98"/>
      <c r="G1240" s="98"/>
      <c r="H1240" s="98"/>
      <c r="I1240" s="98"/>
      <c r="J1240" s="98"/>
      <c r="K1240" s="98"/>
    </row>
    <row r="1241" spans="1:11" ht="12.75">
      <c r="A1241" s="28"/>
      <c r="B1241" s="28"/>
      <c r="C1241" s="28"/>
      <c r="D1241" s="98"/>
      <c r="E1241" s="98"/>
      <c r="F1241" s="98"/>
      <c r="G1241" s="98"/>
      <c r="H1241" s="98"/>
      <c r="I1241" s="98"/>
      <c r="J1241" s="98"/>
      <c r="K1241" s="98"/>
    </row>
    <row r="1242" spans="1:11" ht="12.75">
      <c r="A1242" s="28"/>
      <c r="B1242" s="28"/>
      <c r="C1242" s="28"/>
      <c r="D1242" s="98"/>
      <c r="E1242" s="98"/>
      <c r="F1242" s="98"/>
      <c r="G1242" s="98"/>
      <c r="H1242" s="98"/>
      <c r="I1242" s="98"/>
      <c r="J1242" s="98"/>
      <c r="K1242" s="98"/>
    </row>
    <row r="1243" spans="1:11" ht="12.75">
      <c r="A1243" s="28"/>
      <c r="B1243" s="28"/>
      <c r="C1243" s="28"/>
      <c r="D1243" s="98"/>
      <c r="E1243" s="98"/>
      <c r="F1243" s="98"/>
      <c r="G1243" s="98"/>
      <c r="H1243" s="98"/>
      <c r="I1243" s="98"/>
      <c r="J1243" s="98"/>
      <c r="K1243" s="98"/>
    </row>
    <row r="1244" spans="1:11" ht="12.75">
      <c r="A1244" s="28"/>
      <c r="B1244" s="28"/>
      <c r="C1244" s="28"/>
      <c r="D1244" s="98"/>
      <c r="E1244" s="98"/>
      <c r="F1244" s="98"/>
      <c r="G1244" s="98"/>
      <c r="H1244" s="98"/>
      <c r="I1244" s="98"/>
      <c r="J1244" s="98"/>
      <c r="K1244" s="98"/>
    </row>
    <row r="1245" spans="1:11" ht="12.75">
      <c r="A1245" s="28"/>
      <c r="B1245" s="28"/>
      <c r="C1245" s="28"/>
      <c r="D1245" s="98"/>
      <c r="E1245" s="98"/>
      <c r="F1245" s="98"/>
      <c r="G1245" s="98"/>
      <c r="H1245" s="98"/>
      <c r="I1245" s="98"/>
      <c r="J1245" s="98"/>
      <c r="K1245" s="98"/>
    </row>
    <row r="1246" spans="1:11" ht="12.75">
      <c r="A1246" s="28"/>
      <c r="B1246" s="28"/>
      <c r="C1246" s="28"/>
      <c r="D1246" s="98"/>
      <c r="E1246" s="98"/>
      <c r="F1246" s="98"/>
      <c r="G1246" s="98"/>
      <c r="H1246" s="98"/>
      <c r="I1246" s="98"/>
      <c r="J1246" s="98"/>
      <c r="K1246" s="98"/>
    </row>
    <row r="1247" spans="1:11" ht="12.75">
      <c r="A1247" s="28"/>
      <c r="B1247" s="28"/>
      <c r="C1247" s="28"/>
      <c r="D1247" s="98"/>
      <c r="E1247" s="98"/>
      <c r="F1247" s="98"/>
      <c r="G1247" s="98"/>
      <c r="H1247" s="98"/>
      <c r="I1247" s="98"/>
      <c r="J1247" s="98"/>
      <c r="K1247" s="98"/>
    </row>
    <row r="1248" spans="1:11" ht="12.75">
      <c r="A1248" s="28"/>
      <c r="B1248" s="28"/>
      <c r="C1248" s="28"/>
      <c r="D1248" s="98"/>
      <c r="E1248" s="98"/>
      <c r="F1248" s="98"/>
      <c r="G1248" s="98"/>
      <c r="H1248" s="98"/>
      <c r="I1248" s="98"/>
      <c r="J1248" s="98"/>
      <c r="K1248" s="98"/>
    </row>
    <row r="1249" spans="1:11" ht="12.75">
      <c r="A1249" s="28"/>
      <c r="B1249" s="28"/>
      <c r="C1249" s="28"/>
      <c r="D1249" s="98"/>
      <c r="E1249" s="98"/>
      <c r="F1249" s="98"/>
      <c r="G1249" s="98"/>
      <c r="H1249" s="98"/>
      <c r="I1249" s="98"/>
      <c r="J1249" s="98"/>
      <c r="K1249" s="98"/>
    </row>
    <row r="1250" spans="1:11" ht="12.75">
      <c r="A1250" s="28"/>
      <c r="B1250" s="28"/>
      <c r="C1250" s="28"/>
      <c r="D1250" s="98"/>
      <c r="E1250" s="98"/>
      <c r="F1250" s="98"/>
      <c r="G1250" s="98"/>
      <c r="H1250" s="98"/>
      <c r="I1250" s="98"/>
      <c r="J1250" s="98"/>
      <c r="K1250" s="98"/>
    </row>
    <row r="1251" spans="1:11" ht="12.75">
      <c r="A1251" s="28"/>
      <c r="B1251" s="28"/>
      <c r="C1251" s="28"/>
      <c r="D1251" s="98"/>
      <c r="E1251" s="98"/>
      <c r="F1251" s="98"/>
      <c r="G1251" s="98"/>
      <c r="H1251" s="98"/>
      <c r="I1251" s="98"/>
      <c r="J1251" s="98"/>
      <c r="K1251" s="98"/>
    </row>
    <row r="1252" spans="1:11" ht="12.75">
      <c r="A1252" s="28"/>
      <c r="B1252" s="28"/>
      <c r="C1252" s="28"/>
      <c r="D1252" s="98"/>
      <c r="E1252" s="98"/>
      <c r="F1252" s="98"/>
      <c r="G1252" s="98"/>
      <c r="H1252" s="98"/>
      <c r="I1252" s="98"/>
      <c r="J1252" s="98"/>
      <c r="K1252" s="98"/>
    </row>
    <row r="1253" spans="1:11" ht="12.75">
      <c r="A1253" s="28"/>
      <c r="B1253" s="28"/>
      <c r="C1253" s="28"/>
      <c r="D1253" s="98"/>
      <c r="E1253" s="98"/>
      <c r="F1253" s="98"/>
      <c r="G1253" s="98"/>
      <c r="H1253" s="98"/>
      <c r="I1253" s="98"/>
      <c r="J1253" s="98"/>
      <c r="K1253" s="98"/>
    </row>
    <row r="1254" spans="1:11" ht="12.75">
      <c r="A1254" s="28"/>
      <c r="B1254" s="28"/>
      <c r="C1254" s="28"/>
      <c r="D1254" s="98"/>
      <c r="E1254" s="98"/>
      <c r="F1254" s="98"/>
      <c r="G1254" s="98"/>
      <c r="H1254" s="98"/>
      <c r="I1254" s="98"/>
      <c r="J1254" s="98"/>
      <c r="K1254" s="98"/>
    </row>
    <row r="1255" spans="1:11" ht="12.75">
      <c r="A1255" s="28"/>
      <c r="B1255" s="28"/>
      <c r="C1255" s="28"/>
      <c r="D1255" s="98"/>
      <c r="E1255" s="98"/>
      <c r="F1255" s="98"/>
      <c r="G1255" s="98"/>
      <c r="H1255" s="98"/>
      <c r="I1255" s="98"/>
      <c r="J1255" s="98"/>
      <c r="K1255" s="98"/>
    </row>
    <row r="1256" spans="1:11" ht="12.75">
      <c r="A1256" s="28"/>
      <c r="B1256" s="28"/>
      <c r="C1256" s="28"/>
      <c r="D1256" s="98"/>
      <c r="E1256" s="98"/>
      <c r="F1256" s="98"/>
      <c r="G1256" s="98"/>
      <c r="H1256" s="98"/>
      <c r="I1256" s="98"/>
      <c r="J1256" s="98"/>
      <c r="K1256" s="98"/>
    </row>
    <row r="1257" spans="1:11" ht="12.75">
      <c r="A1257" s="28"/>
      <c r="B1257" s="28"/>
      <c r="C1257" s="28"/>
      <c r="D1257" s="98"/>
      <c r="E1257" s="98"/>
      <c r="F1257" s="98"/>
      <c r="G1257" s="98"/>
      <c r="H1257" s="98"/>
      <c r="I1257" s="98"/>
      <c r="J1257" s="98"/>
      <c r="K1257" s="98"/>
    </row>
    <row r="1258" spans="1:11" ht="12.75">
      <c r="A1258" s="28"/>
      <c r="B1258" s="28"/>
      <c r="C1258" s="28"/>
      <c r="D1258" s="98"/>
      <c r="E1258" s="98"/>
      <c r="F1258" s="98"/>
      <c r="G1258" s="98"/>
      <c r="H1258" s="98"/>
      <c r="I1258" s="98"/>
      <c r="J1258" s="98"/>
      <c r="K1258" s="98"/>
    </row>
    <row r="1259" spans="1:11" ht="12.75">
      <c r="A1259" s="28"/>
      <c r="B1259" s="28"/>
      <c r="C1259" s="28"/>
      <c r="D1259" s="98"/>
      <c r="E1259" s="98"/>
      <c r="F1259" s="98"/>
      <c r="G1259" s="98"/>
      <c r="H1259" s="98"/>
      <c r="I1259" s="98"/>
      <c r="J1259" s="98"/>
      <c r="K1259" s="98"/>
    </row>
    <row r="1260" spans="1:11" ht="12.75">
      <c r="A1260" s="28"/>
      <c r="B1260" s="28"/>
      <c r="C1260" s="28"/>
      <c r="D1260" s="98"/>
      <c r="E1260" s="98"/>
      <c r="F1260" s="98"/>
      <c r="G1260" s="98"/>
      <c r="H1260" s="98"/>
      <c r="I1260" s="98"/>
      <c r="J1260" s="98"/>
      <c r="K1260" s="98"/>
    </row>
    <row r="1261" spans="1:11" ht="12.75">
      <c r="A1261" s="28"/>
      <c r="B1261" s="28"/>
      <c r="C1261" s="28"/>
      <c r="D1261" s="98"/>
      <c r="E1261" s="98"/>
      <c r="F1261" s="98"/>
      <c r="G1261" s="98"/>
      <c r="H1261" s="98"/>
      <c r="I1261" s="98"/>
      <c r="J1261" s="98"/>
      <c r="K1261" s="98"/>
    </row>
    <row r="1262" spans="1:11" ht="12.75">
      <c r="A1262" s="28"/>
      <c r="B1262" s="28"/>
      <c r="C1262" s="28"/>
      <c r="D1262" s="98"/>
      <c r="E1262" s="98"/>
      <c r="F1262" s="98"/>
      <c r="G1262" s="98"/>
      <c r="H1262" s="98"/>
      <c r="I1262" s="98"/>
      <c r="J1262" s="98"/>
      <c r="K1262" s="98"/>
    </row>
    <row r="1263" spans="1:11" ht="12.75">
      <c r="A1263" s="28"/>
      <c r="B1263" s="28"/>
      <c r="C1263" s="28"/>
      <c r="D1263" s="98"/>
      <c r="E1263" s="98"/>
      <c r="F1263" s="98"/>
      <c r="G1263" s="98"/>
      <c r="H1263" s="98"/>
      <c r="I1263" s="98"/>
      <c r="J1263" s="98"/>
      <c r="K1263" s="98"/>
    </row>
    <row r="1264" spans="1:11" ht="12.75">
      <c r="A1264" s="28"/>
      <c r="B1264" s="28"/>
      <c r="C1264" s="28"/>
      <c r="D1264" s="98"/>
      <c r="E1264" s="98"/>
      <c r="F1264" s="98"/>
      <c r="G1264" s="98"/>
      <c r="H1264" s="98"/>
      <c r="I1264" s="98"/>
      <c r="J1264" s="98"/>
      <c r="K1264" s="98"/>
    </row>
    <row r="1265" spans="1:11" ht="12.75">
      <c r="A1265" s="28"/>
      <c r="B1265" s="28"/>
      <c r="C1265" s="28"/>
      <c r="D1265" s="98"/>
      <c r="E1265" s="98"/>
      <c r="F1265" s="98"/>
      <c r="G1265" s="98"/>
      <c r="H1265" s="98"/>
      <c r="I1265" s="98"/>
      <c r="J1265" s="98"/>
      <c r="K1265" s="98"/>
    </row>
    <row r="1266" spans="1:11" ht="12.75">
      <c r="A1266" s="28"/>
      <c r="B1266" s="28"/>
      <c r="C1266" s="28"/>
      <c r="D1266" s="98"/>
      <c r="E1266" s="98"/>
      <c r="F1266" s="98"/>
      <c r="G1266" s="98"/>
      <c r="H1266" s="98"/>
      <c r="I1266" s="98"/>
      <c r="J1266" s="98"/>
      <c r="K1266" s="98"/>
    </row>
    <row r="1267" spans="1:11" ht="12.75">
      <c r="A1267" s="28"/>
      <c r="B1267" s="28"/>
      <c r="C1267" s="28"/>
      <c r="D1267" s="98"/>
      <c r="E1267" s="98"/>
      <c r="F1267" s="98"/>
      <c r="G1267" s="98"/>
      <c r="H1267" s="98"/>
      <c r="I1267" s="98"/>
      <c r="J1267" s="98"/>
      <c r="K1267" s="98"/>
    </row>
    <row r="1268" spans="1:11" ht="12.75">
      <c r="A1268" s="28"/>
      <c r="B1268" s="28"/>
      <c r="C1268" s="28"/>
      <c r="D1268" s="98"/>
      <c r="E1268" s="98"/>
      <c r="F1268" s="98"/>
      <c r="G1268" s="98"/>
      <c r="H1268" s="98"/>
      <c r="I1268" s="98"/>
      <c r="J1268" s="98"/>
      <c r="K1268" s="98"/>
    </row>
    <row r="1269" spans="1:11" ht="12.75">
      <c r="A1269" s="28"/>
      <c r="B1269" s="28"/>
      <c r="C1269" s="28"/>
      <c r="D1269" s="98"/>
      <c r="E1269" s="98"/>
      <c r="F1269" s="98"/>
      <c r="G1269" s="98"/>
      <c r="H1269" s="98"/>
      <c r="I1269" s="98"/>
      <c r="J1269" s="98"/>
      <c r="K1269" s="98"/>
    </row>
    <row r="1270" spans="1:11" ht="12.75">
      <c r="A1270" s="28"/>
      <c r="B1270" s="28"/>
      <c r="C1270" s="28"/>
      <c r="D1270" s="98"/>
      <c r="E1270" s="98"/>
      <c r="F1270" s="98"/>
      <c r="G1270" s="98"/>
      <c r="H1270" s="98"/>
      <c r="I1270" s="98"/>
      <c r="J1270" s="98"/>
      <c r="K1270" s="98"/>
    </row>
    <row r="1271" spans="1:11" ht="12.75">
      <c r="A1271" s="28"/>
      <c r="B1271" s="28"/>
      <c r="C1271" s="28"/>
      <c r="D1271" s="98"/>
      <c r="E1271" s="98"/>
      <c r="F1271" s="98"/>
      <c r="G1271" s="98"/>
      <c r="H1271" s="98"/>
      <c r="I1271" s="98"/>
      <c r="J1271" s="98"/>
      <c r="K1271" s="98"/>
    </row>
    <row r="1272" spans="1:11" ht="12.75">
      <c r="A1272" s="28"/>
      <c r="B1272" s="28"/>
      <c r="C1272" s="28"/>
      <c r="D1272" s="98"/>
      <c r="E1272" s="98"/>
      <c r="F1272" s="98"/>
      <c r="G1272" s="98"/>
      <c r="H1272" s="98"/>
      <c r="I1272" s="98"/>
      <c r="J1272" s="98"/>
      <c r="K1272" s="98"/>
    </row>
    <row r="1273" spans="1:11" ht="12.75">
      <c r="A1273" s="28"/>
      <c r="B1273" s="28"/>
      <c r="C1273" s="28"/>
      <c r="D1273" s="98"/>
      <c r="E1273" s="98"/>
      <c r="F1273" s="98"/>
      <c r="G1273" s="98"/>
      <c r="H1273" s="98"/>
      <c r="I1273" s="98"/>
      <c r="J1273" s="98"/>
      <c r="K1273" s="98"/>
    </row>
    <row r="1274" spans="1:11" ht="12.75">
      <c r="A1274" s="28"/>
      <c r="B1274" s="28"/>
      <c r="C1274" s="28"/>
      <c r="D1274" s="98"/>
      <c r="E1274" s="98"/>
      <c r="F1274" s="98"/>
      <c r="G1274" s="98"/>
      <c r="H1274" s="98"/>
      <c r="I1274" s="98"/>
      <c r="J1274" s="98"/>
      <c r="K1274" s="98"/>
    </row>
    <row r="1275" spans="1:11" ht="12.75">
      <c r="A1275" s="28"/>
      <c r="B1275" s="28"/>
      <c r="C1275" s="28"/>
      <c r="D1275" s="98"/>
      <c r="E1275" s="98"/>
      <c r="F1275" s="98"/>
      <c r="G1275" s="98"/>
      <c r="H1275" s="98"/>
      <c r="I1275" s="98"/>
      <c r="J1275" s="98"/>
      <c r="K1275" s="98"/>
    </row>
    <row r="1276" spans="1:11" ht="12.75">
      <c r="A1276" s="28"/>
      <c r="B1276" s="28"/>
      <c r="C1276" s="28"/>
      <c r="D1276" s="98"/>
      <c r="E1276" s="98"/>
      <c r="F1276" s="98"/>
      <c r="G1276" s="98"/>
      <c r="H1276" s="98"/>
      <c r="I1276" s="98"/>
      <c r="J1276" s="98"/>
      <c r="K1276" s="98"/>
    </row>
    <row r="1277" spans="1:11" ht="12.75">
      <c r="A1277" s="28"/>
      <c r="B1277" s="28"/>
      <c r="C1277" s="28"/>
      <c r="D1277" s="98"/>
      <c r="E1277" s="98"/>
      <c r="F1277" s="98"/>
      <c r="G1277" s="98"/>
      <c r="H1277" s="98"/>
      <c r="I1277" s="98"/>
      <c r="J1277" s="98"/>
      <c r="K1277" s="98"/>
    </row>
    <row r="1278" spans="1:11" ht="12.75">
      <c r="A1278" s="28"/>
      <c r="B1278" s="28"/>
      <c r="C1278" s="28"/>
      <c r="D1278" s="98"/>
      <c r="E1278" s="98"/>
      <c r="F1278" s="98"/>
      <c r="G1278" s="98"/>
      <c r="H1278" s="98"/>
      <c r="I1278" s="98"/>
      <c r="J1278" s="98"/>
      <c r="K1278" s="98"/>
    </row>
    <row r="1279" spans="1:11" ht="12.75">
      <c r="A1279" s="28"/>
      <c r="B1279" s="28"/>
      <c r="C1279" s="28"/>
      <c r="D1279" s="98"/>
      <c r="E1279" s="98"/>
      <c r="F1279" s="98"/>
      <c r="G1279" s="98"/>
      <c r="H1279" s="98"/>
      <c r="I1279" s="98"/>
      <c r="J1279" s="98"/>
      <c r="K1279" s="98"/>
    </row>
    <row r="1280" spans="1:11" ht="12.75">
      <c r="A1280" s="28"/>
      <c r="B1280" s="28"/>
      <c r="C1280" s="28"/>
      <c r="D1280" s="98"/>
      <c r="E1280" s="98"/>
      <c r="F1280" s="98"/>
      <c r="G1280" s="98"/>
      <c r="H1280" s="98"/>
      <c r="I1280" s="98"/>
      <c r="J1280" s="98"/>
      <c r="K1280" s="98"/>
    </row>
    <row r="1281" spans="1:11" ht="12.75">
      <c r="A1281" s="28"/>
      <c r="B1281" s="28"/>
      <c r="C1281" s="28"/>
      <c r="D1281" s="98"/>
      <c r="E1281" s="98"/>
      <c r="F1281" s="98"/>
      <c r="G1281" s="98"/>
      <c r="H1281" s="98"/>
      <c r="I1281" s="98"/>
      <c r="J1281" s="98"/>
      <c r="K1281" s="98"/>
    </row>
    <row r="1282" spans="1:11" ht="12.75">
      <c r="A1282" s="28"/>
      <c r="B1282" s="28"/>
      <c r="C1282" s="28"/>
      <c r="D1282" s="98"/>
      <c r="E1282" s="98"/>
      <c r="F1282" s="98"/>
      <c r="G1282" s="98"/>
      <c r="H1282" s="98"/>
      <c r="I1282" s="98"/>
      <c r="J1282" s="98"/>
      <c r="K1282" s="98"/>
    </row>
    <row r="1283" spans="1:11" ht="12.75">
      <c r="A1283" s="28"/>
      <c r="B1283" s="28"/>
      <c r="C1283" s="28"/>
      <c r="D1283" s="98"/>
      <c r="E1283" s="98"/>
      <c r="F1283" s="98"/>
      <c r="G1283" s="98"/>
      <c r="H1283" s="98"/>
      <c r="I1283" s="98"/>
      <c r="J1283" s="98"/>
      <c r="K1283" s="98"/>
    </row>
    <row r="1284" spans="1:11" ht="12.75">
      <c r="A1284" s="28"/>
      <c r="B1284" s="28"/>
      <c r="C1284" s="28"/>
      <c r="D1284" s="98"/>
      <c r="E1284" s="98"/>
      <c r="F1284" s="98"/>
      <c r="G1284" s="98"/>
      <c r="H1284" s="98"/>
      <c r="I1284" s="98"/>
      <c r="J1284" s="98"/>
      <c r="K1284" s="98"/>
    </row>
    <row r="1285" spans="1:11" ht="12.75">
      <c r="A1285" s="28"/>
      <c r="B1285" s="28"/>
      <c r="C1285" s="28"/>
      <c r="D1285" s="98"/>
      <c r="E1285" s="98"/>
      <c r="F1285" s="98"/>
      <c r="G1285" s="98"/>
      <c r="H1285" s="98"/>
      <c r="I1285" s="98"/>
      <c r="J1285" s="98"/>
      <c r="K1285" s="98"/>
    </row>
    <row r="1286" spans="1:11" ht="12.75">
      <c r="A1286" s="28"/>
      <c r="B1286" s="28"/>
      <c r="C1286" s="28"/>
      <c r="D1286" s="98"/>
      <c r="E1286" s="98"/>
      <c r="F1286" s="98"/>
      <c r="G1286" s="98"/>
      <c r="H1286" s="98"/>
      <c r="I1286" s="98"/>
      <c r="J1286" s="98"/>
      <c r="K1286" s="98"/>
    </row>
    <row r="1287" spans="1:11" ht="12.75">
      <c r="A1287" s="28"/>
      <c r="B1287" s="28"/>
      <c r="C1287" s="28"/>
      <c r="D1287" s="98"/>
      <c r="E1287" s="98"/>
      <c r="F1287" s="98"/>
      <c r="G1287" s="98"/>
      <c r="H1287" s="98"/>
      <c r="I1287" s="98"/>
      <c r="J1287" s="98"/>
      <c r="K1287" s="98"/>
    </row>
    <row r="1288" spans="1:11" ht="12.75">
      <c r="A1288" s="28"/>
      <c r="B1288" s="28"/>
      <c r="C1288" s="28"/>
      <c r="D1288" s="98"/>
      <c r="E1288" s="98"/>
      <c r="F1288" s="98"/>
      <c r="G1288" s="98"/>
      <c r="H1288" s="98"/>
      <c r="I1288" s="98"/>
      <c r="J1288" s="98"/>
      <c r="K1288" s="98"/>
    </row>
    <row r="1289" spans="1:11" ht="12.75">
      <c r="A1289" s="28"/>
      <c r="B1289" s="28"/>
      <c r="C1289" s="28"/>
      <c r="D1289" s="98"/>
      <c r="E1289" s="98"/>
      <c r="F1289" s="98"/>
      <c r="G1289" s="98"/>
      <c r="H1289" s="98"/>
      <c r="I1289" s="98"/>
      <c r="J1289" s="98"/>
      <c r="K1289" s="98"/>
    </row>
    <row r="1290" spans="1:11" ht="12.75">
      <c r="A1290" s="28"/>
      <c r="B1290" s="28"/>
      <c r="C1290" s="28"/>
      <c r="D1290" s="98"/>
      <c r="E1290" s="98"/>
      <c r="F1290" s="98"/>
      <c r="G1290" s="98"/>
      <c r="H1290" s="98"/>
      <c r="I1290" s="98"/>
      <c r="J1290" s="98"/>
      <c r="K1290" s="98"/>
    </row>
    <row r="1291" spans="1:11" ht="12.75">
      <c r="A1291" s="28"/>
      <c r="B1291" s="28"/>
      <c r="C1291" s="28"/>
      <c r="D1291" s="98"/>
      <c r="E1291" s="98"/>
      <c r="F1291" s="98"/>
      <c r="G1291" s="98"/>
      <c r="H1291" s="98"/>
      <c r="I1291" s="98"/>
      <c r="J1291" s="98"/>
      <c r="K1291" s="98"/>
    </row>
    <row r="1292" spans="1:11" ht="12.75">
      <c r="A1292" s="28"/>
      <c r="B1292" s="28"/>
      <c r="C1292" s="28"/>
      <c r="D1292" s="98"/>
      <c r="E1292" s="98"/>
      <c r="F1292" s="98"/>
      <c r="G1292" s="98"/>
      <c r="H1292" s="98"/>
      <c r="I1292" s="98"/>
      <c r="J1292" s="98"/>
      <c r="K1292" s="98"/>
    </row>
    <row r="1293" spans="1:11" ht="12.75">
      <c r="A1293" s="28"/>
      <c r="B1293" s="28"/>
      <c r="C1293" s="28"/>
      <c r="D1293" s="98"/>
      <c r="E1293" s="98"/>
      <c r="F1293" s="98"/>
      <c r="G1293" s="98"/>
      <c r="H1293" s="98"/>
      <c r="I1293" s="98"/>
      <c r="J1293" s="98"/>
      <c r="K1293" s="98"/>
    </row>
    <row r="1294" spans="1:11" ht="12.75">
      <c r="A1294" s="28"/>
      <c r="B1294" s="28"/>
      <c r="C1294" s="28"/>
      <c r="D1294" s="98"/>
      <c r="E1294" s="98"/>
      <c r="F1294" s="98"/>
      <c r="G1294" s="98"/>
      <c r="H1294" s="98"/>
      <c r="I1294" s="98"/>
      <c r="J1294" s="98"/>
      <c r="K1294" s="98"/>
    </row>
    <row r="1295" spans="1:11" ht="12.75">
      <c r="A1295" s="28"/>
      <c r="B1295" s="28"/>
      <c r="C1295" s="28"/>
      <c r="D1295" s="98"/>
      <c r="E1295" s="98"/>
      <c r="F1295" s="98"/>
      <c r="G1295" s="98"/>
      <c r="H1295" s="98"/>
      <c r="I1295" s="98"/>
      <c r="J1295" s="98"/>
      <c r="K1295" s="98"/>
    </row>
    <row r="1296" spans="1:11" ht="12.75">
      <c r="A1296" s="28"/>
      <c r="B1296" s="28"/>
      <c r="C1296" s="28"/>
      <c r="D1296" s="98"/>
      <c r="E1296" s="98"/>
      <c r="F1296" s="98"/>
      <c r="G1296" s="98"/>
      <c r="H1296" s="98"/>
      <c r="I1296" s="98"/>
      <c r="J1296" s="98"/>
      <c r="K1296" s="98"/>
    </row>
    <row r="1297" spans="1:11" ht="12.75">
      <c r="A1297" s="28"/>
      <c r="B1297" s="28"/>
      <c r="C1297" s="28"/>
      <c r="D1297" s="98"/>
      <c r="E1297" s="98"/>
      <c r="F1297" s="98"/>
      <c r="G1297" s="98"/>
      <c r="H1297" s="98"/>
      <c r="I1297" s="98"/>
      <c r="J1297" s="98"/>
      <c r="K1297" s="98"/>
    </row>
    <row r="1298" spans="1:11" ht="12.75">
      <c r="A1298" s="28"/>
      <c r="B1298" s="28"/>
      <c r="C1298" s="28"/>
      <c r="D1298" s="98"/>
      <c r="E1298" s="98"/>
      <c r="F1298" s="98"/>
      <c r="G1298" s="98"/>
      <c r="H1298" s="98"/>
      <c r="I1298" s="98"/>
      <c r="J1298" s="98"/>
      <c r="K1298" s="98"/>
    </row>
    <row r="1299" spans="1:11" ht="12.75">
      <c r="A1299" s="28"/>
      <c r="B1299" s="28"/>
      <c r="C1299" s="28"/>
      <c r="D1299" s="98"/>
      <c r="E1299" s="98"/>
      <c r="F1299" s="98"/>
      <c r="G1299" s="98"/>
      <c r="H1299" s="98"/>
      <c r="I1299" s="98"/>
      <c r="J1299" s="98"/>
      <c r="K1299" s="98"/>
    </row>
    <row r="1300" spans="1:11" ht="12.75">
      <c r="A1300" s="28"/>
      <c r="B1300" s="28"/>
      <c r="C1300" s="28"/>
      <c r="D1300" s="98"/>
      <c r="E1300" s="98"/>
      <c r="F1300" s="98"/>
      <c r="G1300" s="98"/>
      <c r="H1300" s="98"/>
      <c r="I1300" s="98"/>
      <c r="J1300" s="98"/>
      <c r="K1300" s="98"/>
    </row>
    <row r="1301" spans="1:11" ht="12.75">
      <c r="A1301" s="28"/>
      <c r="B1301" s="28"/>
      <c r="C1301" s="28"/>
      <c r="D1301" s="98"/>
      <c r="E1301" s="98"/>
      <c r="F1301" s="98"/>
      <c r="G1301" s="98"/>
      <c r="H1301" s="98"/>
      <c r="I1301" s="98"/>
      <c r="J1301" s="98"/>
      <c r="K1301" s="98"/>
    </row>
    <row r="1302" spans="1:11" ht="12.75">
      <c r="A1302" s="28"/>
      <c r="B1302" s="28"/>
      <c r="C1302" s="28"/>
      <c r="D1302" s="98"/>
      <c r="E1302" s="98"/>
      <c r="F1302" s="98"/>
      <c r="G1302" s="98"/>
      <c r="H1302" s="98"/>
      <c r="I1302" s="98"/>
      <c r="J1302" s="98"/>
      <c r="K1302" s="98"/>
    </row>
    <row r="1303" spans="1:11" ht="12.75">
      <c r="A1303" s="28"/>
      <c r="B1303" s="28"/>
      <c r="C1303" s="28"/>
      <c r="D1303" s="98"/>
      <c r="E1303" s="98"/>
      <c r="F1303" s="98"/>
      <c r="G1303" s="98"/>
      <c r="H1303" s="98"/>
      <c r="I1303" s="98"/>
      <c r="J1303" s="98"/>
      <c r="K1303" s="98"/>
    </row>
    <row r="1304" spans="1:11" ht="12.75">
      <c r="A1304" s="28"/>
      <c r="B1304" s="28"/>
      <c r="C1304" s="28"/>
      <c r="D1304" s="98"/>
      <c r="E1304" s="98"/>
      <c r="F1304" s="98"/>
      <c r="G1304" s="98"/>
      <c r="H1304" s="98"/>
      <c r="I1304" s="98"/>
      <c r="J1304" s="98"/>
      <c r="K1304" s="98"/>
    </row>
    <row r="1305" spans="1:11" ht="12.75">
      <c r="A1305" s="28"/>
      <c r="B1305" s="28"/>
      <c r="C1305" s="28"/>
      <c r="D1305" s="98"/>
      <c r="E1305" s="98"/>
      <c r="F1305" s="98"/>
      <c r="G1305" s="98"/>
      <c r="H1305" s="98"/>
      <c r="I1305" s="98"/>
      <c r="J1305" s="98"/>
      <c r="K1305" s="98"/>
    </row>
    <row r="1306" spans="1:11" ht="12.75">
      <c r="A1306" s="28"/>
      <c r="B1306" s="28"/>
      <c r="C1306" s="28"/>
      <c r="D1306" s="98"/>
      <c r="E1306" s="98"/>
      <c r="F1306" s="98"/>
      <c r="G1306" s="98"/>
      <c r="H1306" s="98"/>
      <c r="I1306" s="98"/>
      <c r="J1306" s="98"/>
      <c r="K1306" s="98"/>
    </row>
    <row r="1307" spans="1:11" ht="12.75">
      <c r="A1307" s="28"/>
      <c r="B1307" s="28"/>
      <c r="C1307" s="28"/>
      <c r="D1307" s="98"/>
      <c r="E1307" s="98"/>
      <c r="F1307" s="98"/>
      <c r="G1307" s="98"/>
      <c r="H1307" s="98"/>
      <c r="I1307" s="98"/>
      <c r="J1307" s="98"/>
      <c r="K1307" s="98"/>
    </row>
    <row r="1308" spans="1:11" ht="12.75">
      <c r="A1308" s="28"/>
      <c r="B1308" s="28"/>
      <c r="C1308" s="28"/>
      <c r="D1308" s="98"/>
      <c r="E1308" s="98"/>
      <c r="F1308" s="98"/>
      <c r="G1308" s="98"/>
      <c r="H1308" s="98"/>
      <c r="I1308" s="98"/>
      <c r="J1308" s="98"/>
      <c r="K1308" s="98"/>
    </row>
    <row r="1309" spans="1:11" ht="12.75">
      <c r="A1309" s="28"/>
      <c r="B1309" s="28"/>
      <c r="C1309" s="28"/>
      <c r="D1309" s="98"/>
      <c r="E1309" s="98"/>
      <c r="F1309" s="98"/>
      <c r="G1309" s="98"/>
      <c r="H1309" s="98"/>
      <c r="I1309" s="98"/>
      <c r="J1309" s="98"/>
      <c r="K1309" s="98"/>
    </row>
    <row r="1310" spans="1:11" ht="12.75">
      <c r="A1310" s="28"/>
      <c r="B1310" s="28"/>
      <c r="C1310" s="28"/>
      <c r="D1310" s="98"/>
      <c r="E1310" s="98"/>
      <c r="F1310" s="98"/>
      <c r="G1310" s="98"/>
      <c r="H1310" s="98"/>
      <c r="I1310" s="98"/>
      <c r="J1310" s="98"/>
      <c r="K1310" s="98"/>
    </row>
    <row r="1311" spans="1:11" ht="12.75">
      <c r="A1311" s="28"/>
      <c r="B1311" s="28"/>
      <c r="C1311" s="28"/>
      <c r="D1311" s="98"/>
      <c r="E1311" s="98"/>
      <c r="F1311" s="98"/>
      <c r="G1311" s="98"/>
      <c r="H1311" s="98"/>
      <c r="I1311" s="98"/>
      <c r="J1311" s="98"/>
      <c r="K1311" s="98"/>
    </row>
    <row r="1312" spans="1:11" ht="12.75">
      <c r="A1312" s="28"/>
      <c r="B1312" s="28"/>
      <c r="C1312" s="28"/>
      <c r="D1312" s="98"/>
      <c r="E1312" s="98"/>
      <c r="F1312" s="98"/>
      <c r="G1312" s="98"/>
      <c r="H1312" s="98"/>
      <c r="I1312" s="98"/>
      <c r="J1312" s="98"/>
      <c r="K1312" s="98"/>
    </row>
    <row r="1313" spans="1:11" ht="12.75">
      <c r="A1313" s="28"/>
      <c r="B1313" s="28"/>
      <c r="C1313" s="28"/>
      <c r="D1313" s="98"/>
      <c r="E1313" s="98"/>
      <c r="F1313" s="98"/>
      <c r="G1313" s="98"/>
      <c r="H1313" s="98"/>
      <c r="I1313" s="98"/>
      <c r="J1313" s="98"/>
      <c r="K1313" s="98"/>
    </row>
    <row r="1314" spans="1:11" ht="12.75">
      <c r="A1314" s="28"/>
      <c r="B1314" s="28"/>
      <c r="C1314" s="28"/>
      <c r="D1314" s="98"/>
      <c r="E1314" s="98"/>
      <c r="F1314" s="98"/>
      <c r="G1314" s="98"/>
      <c r="H1314" s="98"/>
      <c r="I1314" s="98"/>
      <c r="J1314" s="98"/>
      <c r="K1314" s="98"/>
    </row>
    <row r="1315" spans="1:11" ht="12.75">
      <c r="A1315" s="28"/>
      <c r="B1315" s="28"/>
      <c r="C1315" s="28"/>
      <c r="D1315" s="98"/>
      <c r="E1315" s="98"/>
      <c r="F1315" s="98"/>
      <c r="G1315" s="98"/>
      <c r="H1315" s="98"/>
      <c r="I1315" s="98"/>
      <c r="J1315" s="98"/>
      <c r="K1315" s="98"/>
    </row>
    <row r="1316" spans="1:11" ht="12.75">
      <c r="A1316" s="28"/>
      <c r="B1316" s="28"/>
      <c r="C1316" s="28"/>
      <c r="D1316" s="98"/>
      <c r="E1316" s="98"/>
      <c r="F1316" s="98"/>
      <c r="G1316" s="98"/>
      <c r="H1316" s="98"/>
      <c r="I1316" s="98"/>
      <c r="J1316" s="98"/>
      <c r="K1316" s="98"/>
    </row>
    <row r="1317" spans="1:11" ht="12.75">
      <c r="A1317" s="28"/>
      <c r="B1317" s="28"/>
      <c r="C1317" s="28"/>
      <c r="D1317" s="98"/>
      <c r="E1317" s="98"/>
      <c r="F1317" s="98"/>
      <c r="G1317" s="98"/>
      <c r="H1317" s="98"/>
      <c r="I1317" s="98"/>
      <c r="J1317" s="98"/>
      <c r="K1317" s="98"/>
    </row>
    <row r="1318" spans="1:11" ht="12.75">
      <c r="A1318" s="28"/>
      <c r="B1318" s="28"/>
      <c r="C1318" s="28"/>
      <c r="D1318" s="98"/>
      <c r="E1318" s="98"/>
      <c r="F1318" s="98"/>
      <c r="G1318" s="98"/>
      <c r="H1318" s="98"/>
      <c r="I1318" s="98"/>
      <c r="J1318" s="98"/>
      <c r="K1318" s="98"/>
    </row>
    <row r="1319" spans="1:11" ht="12.75">
      <c r="A1319" s="28"/>
      <c r="B1319" s="28"/>
      <c r="C1319" s="28"/>
      <c r="D1319" s="98"/>
      <c r="E1319" s="98"/>
      <c r="F1319" s="98"/>
      <c r="G1319" s="98"/>
      <c r="H1319" s="98"/>
      <c r="I1319" s="98"/>
      <c r="J1319" s="98"/>
      <c r="K1319" s="98"/>
    </row>
    <row r="1320" spans="1:11" ht="12.75">
      <c r="A1320" s="28"/>
      <c r="B1320" s="28"/>
      <c r="C1320" s="28"/>
      <c r="D1320" s="98"/>
      <c r="E1320" s="98"/>
      <c r="F1320" s="98"/>
      <c r="G1320" s="98"/>
      <c r="H1320" s="98"/>
      <c r="I1320" s="98"/>
      <c r="J1320" s="98"/>
      <c r="K1320" s="98"/>
    </row>
    <row r="1321" spans="1:11" ht="12.75">
      <c r="A1321" s="28"/>
      <c r="B1321" s="28"/>
      <c r="C1321" s="28"/>
      <c r="D1321" s="98"/>
      <c r="E1321" s="98"/>
      <c r="F1321" s="98"/>
      <c r="G1321" s="98"/>
      <c r="H1321" s="98"/>
      <c r="I1321" s="98"/>
      <c r="J1321" s="98"/>
      <c r="K1321" s="98"/>
    </row>
    <row r="1322" spans="1:11" ht="12.75">
      <c r="A1322" s="28"/>
      <c r="B1322" s="28"/>
      <c r="C1322" s="28"/>
      <c r="D1322" s="98"/>
      <c r="E1322" s="98"/>
      <c r="F1322" s="98"/>
      <c r="G1322" s="98"/>
      <c r="H1322" s="98"/>
      <c r="I1322" s="98"/>
      <c r="J1322" s="98"/>
      <c r="K1322" s="98"/>
    </row>
    <row r="1323" spans="1:11" ht="12.75">
      <c r="A1323" s="28"/>
      <c r="B1323" s="28"/>
      <c r="C1323" s="28"/>
      <c r="D1323" s="98"/>
      <c r="E1323" s="98"/>
      <c r="F1323" s="98"/>
      <c r="G1323" s="98"/>
      <c r="H1323" s="98"/>
      <c r="I1323" s="98"/>
      <c r="J1323" s="98"/>
      <c r="K1323" s="98"/>
    </row>
    <row r="1324" spans="1:11" ht="12.75">
      <c r="A1324" s="28"/>
      <c r="B1324" s="28"/>
      <c r="C1324" s="28"/>
      <c r="D1324" s="98"/>
      <c r="E1324" s="98"/>
      <c r="F1324" s="98"/>
      <c r="G1324" s="98"/>
      <c r="H1324" s="98"/>
      <c r="I1324" s="98"/>
      <c r="J1324" s="98"/>
      <c r="K1324" s="98"/>
    </row>
    <row r="1325" spans="1:11" ht="12.75">
      <c r="A1325" s="28"/>
      <c r="B1325" s="28"/>
      <c r="C1325" s="28"/>
      <c r="D1325" s="98"/>
      <c r="E1325" s="98"/>
      <c r="F1325" s="98"/>
      <c r="G1325" s="98"/>
      <c r="H1325" s="98"/>
      <c r="I1325" s="98"/>
      <c r="J1325" s="98"/>
      <c r="K1325" s="98"/>
    </row>
    <row r="1326" spans="1:11" ht="12.75">
      <c r="A1326" s="28"/>
      <c r="B1326" s="28"/>
      <c r="C1326" s="28"/>
      <c r="D1326" s="98"/>
      <c r="E1326" s="98"/>
      <c r="F1326" s="98"/>
      <c r="G1326" s="98"/>
      <c r="H1326" s="98"/>
      <c r="I1326" s="98"/>
      <c r="J1326" s="98"/>
      <c r="K1326" s="98"/>
    </row>
    <row r="1327" spans="1:11" ht="12.75">
      <c r="A1327" s="28"/>
      <c r="B1327" s="28"/>
      <c r="C1327" s="28"/>
      <c r="D1327" s="98"/>
      <c r="E1327" s="98"/>
      <c r="F1327" s="98"/>
      <c r="G1327" s="98"/>
      <c r="H1327" s="98"/>
      <c r="I1327" s="98"/>
      <c r="J1327" s="98"/>
      <c r="K1327" s="98"/>
    </row>
    <row r="1328" spans="1:11" ht="12.75">
      <c r="A1328" s="28"/>
      <c r="B1328" s="28"/>
      <c r="C1328" s="28"/>
      <c r="D1328" s="98"/>
      <c r="E1328" s="98"/>
      <c r="F1328" s="98"/>
      <c r="G1328" s="98"/>
      <c r="H1328" s="98"/>
      <c r="I1328" s="98"/>
      <c r="J1328" s="98"/>
      <c r="K1328" s="98"/>
    </row>
    <row r="1329" spans="1:11" ht="12.75">
      <c r="A1329" s="28"/>
      <c r="B1329" s="28"/>
      <c r="C1329" s="28"/>
      <c r="D1329" s="98"/>
      <c r="E1329" s="98"/>
      <c r="F1329" s="98"/>
      <c r="G1329" s="98"/>
      <c r="H1329" s="98"/>
      <c r="I1329" s="98"/>
      <c r="J1329" s="98"/>
      <c r="K1329" s="98"/>
    </row>
    <row r="1330" spans="1:11" ht="12.75">
      <c r="A1330" s="28"/>
      <c r="B1330" s="28"/>
      <c r="C1330" s="28"/>
      <c r="D1330" s="98"/>
      <c r="E1330" s="98"/>
      <c r="F1330" s="98"/>
      <c r="G1330" s="98"/>
      <c r="H1330" s="98"/>
      <c r="I1330" s="98"/>
      <c r="J1330" s="98"/>
      <c r="K1330" s="98"/>
    </row>
    <row r="1331" spans="1:11" ht="12.75">
      <c r="A1331" s="28"/>
      <c r="B1331" s="28"/>
      <c r="C1331" s="28"/>
      <c r="D1331" s="98"/>
      <c r="E1331" s="98"/>
      <c r="F1331" s="98"/>
      <c r="G1331" s="98"/>
      <c r="H1331" s="98"/>
      <c r="I1331" s="98"/>
      <c r="J1331" s="98"/>
      <c r="K1331" s="98"/>
    </row>
    <row r="1332" spans="1:11" ht="12.75">
      <c r="A1332" s="28"/>
      <c r="B1332" s="28"/>
      <c r="C1332" s="28"/>
      <c r="D1332" s="98"/>
      <c r="E1332" s="98"/>
      <c r="F1332" s="98"/>
      <c r="G1332" s="98"/>
      <c r="H1332" s="98"/>
      <c r="I1332" s="98"/>
      <c r="J1332" s="98"/>
      <c r="K1332" s="98"/>
    </row>
    <row r="1333" spans="1:11" ht="12.75">
      <c r="A1333" s="28"/>
      <c r="B1333" s="28"/>
      <c r="C1333" s="28"/>
      <c r="D1333" s="98"/>
      <c r="E1333" s="98"/>
      <c r="F1333" s="98"/>
      <c r="G1333" s="98"/>
      <c r="H1333" s="98"/>
      <c r="I1333" s="98"/>
      <c r="J1333" s="98"/>
      <c r="K1333" s="98"/>
    </row>
    <row r="1334" spans="1:11" ht="12.75">
      <c r="A1334" s="28"/>
      <c r="B1334" s="28"/>
      <c r="C1334" s="28"/>
      <c r="D1334" s="98"/>
      <c r="E1334" s="98"/>
      <c r="F1334" s="98"/>
      <c r="G1334" s="98"/>
      <c r="H1334" s="98"/>
      <c r="I1334" s="98"/>
      <c r="J1334" s="98"/>
      <c r="K1334" s="98"/>
    </row>
    <row r="1335" spans="1:11" ht="12.75">
      <c r="A1335" s="28"/>
      <c r="B1335" s="28"/>
      <c r="C1335" s="28"/>
      <c r="D1335" s="98"/>
      <c r="E1335" s="98"/>
      <c r="F1335" s="98"/>
      <c r="G1335" s="98"/>
      <c r="H1335" s="98"/>
      <c r="I1335" s="98"/>
      <c r="J1335" s="98"/>
      <c r="K1335" s="98"/>
    </row>
    <row r="1336" spans="1:11" ht="12.75">
      <c r="A1336" s="28"/>
      <c r="B1336" s="28"/>
      <c r="C1336" s="28"/>
      <c r="D1336" s="98"/>
      <c r="E1336" s="98"/>
      <c r="F1336" s="98"/>
      <c r="G1336" s="98"/>
      <c r="H1336" s="98"/>
      <c r="I1336" s="98"/>
      <c r="J1336" s="98"/>
      <c r="K1336" s="98"/>
    </row>
    <row r="1337" spans="1:11" ht="12.75">
      <c r="A1337" s="28"/>
      <c r="B1337" s="28"/>
      <c r="C1337" s="28"/>
      <c r="D1337" s="98"/>
      <c r="E1337" s="98"/>
      <c r="F1337" s="98"/>
      <c r="G1337" s="98"/>
      <c r="H1337" s="98"/>
      <c r="I1337" s="98"/>
      <c r="J1337" s="98"/>
      <c r="K1337" s="98"/>
    </row>
    <row r="1338" spans="1:11" ht="12.75">
      <c r="A1338" s="28"/>
      <c r="B1338" s="28"/>
      <c r="C1338" s="28"/>
      <c r="D1338" s="98"/>
      <c r="E1338" s="98"/>
      <c r="F1338" s="98"/>
      <c r="G1338" s="98"/>
      <c r="H1338" s="98"/>
      <c r="I1338" s="98"/>
      <c r="J1338" s="98"/>
      <c r="K1338" s="98"/>
    </row>
    <row r="1339" spans="1:11" ht="12.75">
      <c r="A1339" s="28"/>
      <c r="B1339" s="28"/>
      <c r="C1339" s="28"/>
      <c r="D1339" s="98"/>
      <c r="E1339" s="98"/>
      <c r="F1339" s="98"/>
      <c r="G1339" s="98"/>
      <c r="H1339" s="98"/>
      <c r="I1339" s="98"/>
      <c r="J1339" s="98"/>
      <c r="K1339" s="98"/>
    </row>
    <row r="1340" spans="1:11" ht="12.75">
      <c r="A1340" s="28"/>
      <c r="B1340" s="28"/>
      <c r="C1340" s="28"/>
      <c r="D1340" s="98"/>
      <c r="E1340" s="98"/>
      <c r="F1340" s="98"/>
      <c r="G1340" s="98"/>
      <c r="H1340" s="98"/>
      <c r="I1340" s="98"/>
      <c r="J1340" s="98"/>
      <c r="K1340" s="98"/>
    </row>
    <row r="1341" spans="1:11" ht="12.75">
      <c r="A1341" s="28"/>
      <c r="B1341" s="28"/>
      <c r="C1341" s="28"/>
      <c r="D1341" s="98"/>
      <c r="E1341" s="98"/>
      <c r="F1341" s="98"/>
      <c r="G1341" s="98"/>
      <c r="H1341" s="98"/>
      <c r="I1341" s="98"/>
      <c r="J1341" s="98"/>
      <c r="K1341" s="98"/>
    </row>
    <row r="1342" spans="1:11" ht="12.75">
      <c r="A1342" s="28"/>
      <c r="B1342" s="28"/>
      <c r="C1342" s="28"/>
      <c r="D1342" s="98"/>
      <c r="E1342" s="98"/>
      <c r="F1342" s="98"/>
      <c r="G1342" s="98"/>
      <c r="H1342" s="98"/>
      <c r="I1342" s="98"/>
      <c r="J1342" s="98"/>
      <c r="K1342" s="98"/>
    </row>
    <row r="1343" spans="1:11" ht="12.75">
      <c r="A1343" s="28"/>
      <c r="B1343" s="28"/>
      <c r="C1343" s="28"/>
      <c r="D1343" s="98"/>
      <c r="E1343" s="98"/>
      <c r="F1343" s="98"/>
      <c r="G1343" s="98"/>
      <c r="H1343" s="98"/>
      <c r="I1343" s="98"/>
      <c r="J1343" s="98"/>
      <c r="K1343" s="98"/>
    </row>
    <row r="1344" spans="1:11" ht="12.75">
      <c r="A1344" s="28"/>
      <c r="B1344" s="28"/>
      <c r="C1344" s="28"/>
      <c r="D1344" s="98"/>
      <c r="E1344" s="98"/>
      <c r="F1344" s="98"/>
      <c r="G1344" s="98"/>
      <c r="H1344" s="98"/>
      <c r="I1344" s="98"/>
      <c r="J1344" s="98"/>
      <c r="K1344" s="98"/>
    </row>
    <row r="1345" spans="1:11" ht="12.75">
      <c r="A1345" s="28"/>
      <c r="B1345" s="28"/>
      <c r="C1345" s="28"/>
      <c r="D1345" s="98"/>
      <c r="E1345" s="98"/>
      <c r="F1345" s="98"/>
      <c r="G1345" s="98"/>
      <c r="H1345" s="98"/>
      <c r="I1345" s="98"/>
      <c r="J1345" s="98"/>
      <c r="K1345" s="98"/>
    </row>
    <row r="1346" spans="1:11" ht="12.75">
      <c r="A1346" s="28"/>
      <c r="B1346" s="28"/>
      <c r="C1346" s="28"/>
      <c r="D1346" s="98"/>
      <c r="E1346" s="98"/>
      <c r="F1346" s="98"/>
      <c r="G1346" s="98"/>
      <c r="H1346" s="98"/>
      <c r="I1346" s="98"/>
      <c r="J1346" s="98"/>
      <c r="K1346" s="98"/>
    </row>
    <row r="1347" spans="1:11" ht="12.75">
      <c r="A1347" s="28"/>
      <c r="B1347" s="28"/>
      <c r="C1347" s="28"/>
      <c r="D1347" s="98"/>
      <c r="E1347" s="98"/>
      <c r="F1347" s="98"/>
      <c r="G1347" s="98"/>
      <c r="H1347" s="98"/>
      <c r="I1347" s="98"/>
      <c r="J1347" s="98"/>
      <c r="K1347" s="98"/>
    </row>
    <row r="1348" spans="1:11" ht="12.75">
      <c r="A1348" s="28"/>
      <c r="B1348" s="28"/>
      <c r="C1348" s="28"/>
      <c r="D1348" s="98"/>
      <c r="E1348" s="98"/>
      <c r="F1348" s="98"/>
      <c r="G1348" s="98"/>
      <c r="H1348" s="98"/>
      <c r="I1348" s="98"/>
      <c r="J1348" s="98"/>
      <c r="K1348" s="98"/>
    </row>
    <row r="1349" spans="1:11" ht="12.75">
      <c r="A1349" s="28"/>
      <c r="B1349" s="28"/>
      <c r="C1349" s="28"/>
      <c r="D1349" s="98"/>
      <c r="E1349" s="98"/>
      <c r="F1349" s="98"/>
      <c r="G1349" s="98"/>
      <c r="H1349" s="98"/>
      <c r="I1349" s="98"/>
      <c r="J1349" s="98"/>
      <c r="K1349" s="98"/>
    </row>
    <row r="1350" spans="1:11" ht="12.75">
      <c r="A1350" s="28"/>
      <c r="B1350" s="28"/>
      <c r="C1350" s="28"/>
      <c r="D1350" s="98"/>
      <c r="E1350" s="98"/>
      <c r="F1350" s="98"/>
      <c r="G1350" s="98"/>
      <c r="H1350" s="98"/>
      <c r="I1350" s="98"/>
      <c r="J1350" s="98"/>
      <c r="K1350" s="98"/>
    </row>
    <row r="1351" spans="1:11" ht="12.75">
      <c r="A1351" s="28"/>
      <c r="B1351" s="28"/>
      <c r="C1351" s="28"/>
      <c r="D1351" s="98"/>
      <c r="E1351" s="98"/>
      <c r="F1351" s="98"/>
      <c r="G1351" s="98"/>
      <c r="H1351" s="98"/>
      <c r="I1351" s="98"/>
      <c r="J1351" s="98"/>
      <c r="K1351" s="98"/>
    </row>
    <row r="1352" spans="1:11" ht="12.75">
      <c r="A1352" s="28"/>
      <c r="B1352" s="28"/>
      <c r="C1352" s="28"/>
      <c r="D1352" s="98"/>
      <c r="E1352" s="98"/>
      <c r="F1352" s="98"/>
      <c r="G1352" s="98"/>
      <c r="H1352" s="98"/>
      <c r="I1352" s="98"/>
      <c r="J1352" s="98"/>
      <c r="K1352" s="98"/>
    </row>
    <row r="1353" spans="1:11" ht="12.75">
      <c r="A1353" s="28"/>
      <c r="B1353" s="28"/>
      <c r="C1353" s="28"/>
      <c r="D1353" s="98"/>
      <c r="E1353" s="98"/>
      <c r="F1353" s="98"/>
      <c r="G1353" s="98"/>
      <c r="H1353" s="98"/>
      <c r="I1353" s="98"/>
      <c r="J1353" s="98"/>
      <c r="K1353" s="98"/>
    </row>
    <row r="1354" spans="1:11" ht="12.75">
      <c r="A1354" s="28"/>
      <c r="B1354" s="28"/>
      <c r="C1354" s="28"/>
      <c r="D1354" s="98"/>
      <c r="E1354" s="98"/>
      <c r="F1354" s="98"/>
      <c r="G1354" s="98"/>
      <c r="H1354" s="98"/>
      <c r="I1354" s="98"/>
      <c r="J1354" s="98"/>
      <c r="K1354" s="98"/>
    </row>
    <row r="1355" spans="1:11" ht="12.75">
      <c r="A1355" s="28"/>
      <c r="B1355" s="28"/>
      <c r="C1355" s="28"/>
      <c r="D1355" s="98"/>
      <c r="E1355" s="98"/>
      <c r="F1355" s="98"/>
      <c r="G1355" s="98"/>
      <c r="H1355" s="98"/>
      <c r="I1355" s="98"/>
      <c r="J1355" s="98"/>
      <c r="K1355" s="98"/>
    </row>
    <row r="1356" spans="1:11" ht="12.75">
      <c r="A1356" s="28"/>
      <c r="B1356" s="28"/>
      <c r="C1356" s="28"/>
      <c r="D1356" s="98"/>
      <c r="E1356" s="98"/>
      <c r="F1356" s="98"/>
      <c r="G1356" s="98"/>
      <c r="H1356" s="98"/>
      <c r="I1356" s="98"/>
      <c r="J1356" s="98"/>
      <c r="K1356" s="98"/>
    </row>
    <row r="1357" spans="1:11" ht="12.75">
      <c r="A1357" s="28"/>
      <c r="B1357" s="28"/>
      <c r="C1357" s="28"/>
      <c r="D1357" s="98"/>
      <c r="E1357" s="98"/>
      <c r="F1357" s="98"/>
      <c r="G1357" s="98"/>
      <c r="H1357" s="98"/>
      <c r="I1357" s="98"/>
      <c r="J1357" s="98"/>
      <c r="K1357" s="98"/>
    </row>
    <row r="1358" spans="1:11" ht="12.75">
      <c r="A1358" s="28"/>
      <c r="B1358" s="28"/>
      <c r="C1358" s="28"/>
      <c r="D1358" s="98"/>
      <c r="E1358" s="98"/>
      <c r="F1358" s="98"/>
      <c r="G1358" s="98"/>
      <c r="H1358" s="98"/>
      <c r="I1358" s="98"/>
      <c r="J1358" s="98"/>
      <c r="K1358" s="98"/>
    </row>
    <row r="1359" spans="1:11" ht="12.75">
      <c r="A1359" s="28"/>
      <c r="B1359" s="28"/>
      <c r="C1359" s="28"/>
      <c r="D1359" s="98"/>
      <c r="E1359" s="98"/>
      <c r="F1359" s="98"/>
      <c r="G1359" s="98"/>
      <c r="H1359" s="98"/>
      <c r="I1359" s="98"/>
      <c r="J1359" s="98"/>
      <c r="K1359" s="98"/>
    </row>
    <row r="1360" spans="1:11" ht="12.75">
      <c r="A1360" s="28"/>
      <c r="B1360" s="28"/>
      <c r="C1360" s="28"/>
      <c r="D1360" s="98"/>
      <c r="E1360" s="98"/>
      <c r="F1360" s="98"/>
      <c r="G1360" s="98"/>
      <c r="H1360" s="98"/>
      <c r="I1360" s="98"/>
      <c r="J1360" s="98"/>
      <c r="K1360" s="98"/>
    </row>
    <row r="1361" spans="1:11" ht="12.75">
      <c r="A1361" s="28"/>
      <c r="B1361" s="28"/>
      <c r="C1361" s="28"/>
      <c r="D1361" s="98"/>
      <c r="E1361" s="98"/>
      <c r="F1361" s="98"/>
      <c r="G1361" s="98"/>
      <c r="H1361" s="98"/>
      <c r="I1361" s="98"/>
      <c r="J1361" s="98"/>
      <c r="K1361" s="98"/>
    </row>
    <row r="1362" spans="1:11" ht="12.75">
      <c r="A1362" s="28"/>
      <c r="B1362" s="28"/>
      <c r="C1362" s="28"/>
      <c r="D1362" s="98"/>
      <c r="E1362" s="98"/>
      <c r="F1362" s="98"/>
      <c r="G1362" s="98"/>
      <c r="H1362" s="98"/>
      <c r="I1362" s="98"/>
      <c r="J1362" s="98"/>
      <c r="K1362" s="98"/>
    </row>
    <row r="1363" spans="1:11" ht="12.75">
      <c r="A1363" s="28"/>
      <c r="B1363" s="28"/>
      <c r="C1363" s="28"/>
      <c r="D1363" s="98"/>
      <c r="E1363" s="98"/>
      <c r="F1363" s="98"/>
      <c r="G1363" s="98"/>
      <c r="H1363" s="98"/>
      <c r="I1363" s="98"/>
      <c r="J1363" s="98"/>
      <c r="K1363" s="98"/>
    </row>
    <row r="1364" spans="1:11" ht="12.75">
      <c r="A1364" s="28"/>
      <c r="B1364" s="28"/>
      <c r="C1364" s="28"/>
      <c r="D1364" s="98"/>
      <c r="E1364" s="98"/>
      <c r="F1364" s="98"/>
      <c r="G1364" s="98"/>
      <c r="H1364" s="98"/>
      <c r="I1364" s="98"/>
      <c r="J1364" s="98"/>
      <c r="K1364" s="98"/>
    </row>
    <row r="1365" spans="1:11" ht="12.75">
      <c r="A1365" s="28"/>
      <c r="B1365" s="28"/>
      <c r="C1365" s="28"/>
      <c r="D1365" s="98"/>
      <c r="E1365" s="98"/>
      <c r="F1365" s="98"/>
      <c r="G1365" s="98"/>
      <c r="H1365" s="98"/>
      <c r="I1365" s="98"/>
      <c r="J1365" s="98"/>
      <c r="K1365" s="98"/>
    </row>
    <row r="1366" spans="1:11" ht="12.75">
      <c r="A1366" s="28"/>
      <c r="B1366" s="28"/>
      <c r="C1366" s="28"/>
      <c r="D1366" s="98"/>
      <c r="E1366" s="98"/>
      <c r="F1366" s="98"/>
      <c r="G1366" s="98"/>
      <c r="H1366" s="98"/>
      <c r="I1366" s="98"/>
      <c r="J1366" s="98"/>
      <c r="K1366" s="98"/>
    </row>
    <row r="1367" spans="1:11" ht="12.75">
      <c r="A1367" s="28"/>
      <c r="B1367" s="28"/>
      <c r="C1367" s="28"/>
      <c r="D1367" s="98"/>
      <c r="E1367" s="98"/>
      <c r="F1367" s="98"/>
      <c r="G1367" s="98"/>
      <c r="H1367" s="98"/>
      <c r="I1367" s="98"/>
      <c r="J1367" s="98"/>
      <c r="K1367" s="98"/>
    </row>
    <row r="1368" spans="1:11" ht="12.75">
      <c r="A1368" s="28"/>
      <c r="B1368" s="28"/>
      <c r="C1368" s="28"/>
      <c r="D1368" s="98"/>
      <c r="E1368" s="98"/>
      <c r="F1368" s="98"/>
      <c r="G1368" s="98"/>
      <c r="H1368" s="98"/>
      <c r="I1368" s="98"/>
      <c r="J1368" s="98"/>
      <c r="K1368" s="98"/>
    </row>
    <row r="1369" spans="1:11" ht="12.75">
      <c r="A1369" s="28"/>
      <c r="B1369" s="28"/>
      <c r="C1369" s="28"/>
      <c r="D1369" s="98"/>
      <c r="E1369" s="98"/>
      <c r="F1369" s="98"/>
      <c r="G1369" s="98"/>
      <c r="H1369" s="98"/>
      <c r="I1369" s="98"/>
      <c r="J1369" s="98"/>
      <c r="K1369" s="98"/>
    </row>
    <row r="1370" spans="1:11" ht="12.75">
      <c r="A1370" s="28"/>
      <c r="B1370" s="28"/>
      <c r="C1370" s="28"/>
      <c r="D1370" s="98"/>
      <c r="E1370" s="98"/>
      <c r="F1370" s="98"/>
      <c r="G1370" s="98"/>
      <c r="H1370" s="98"/>
      <c r="I1370" s="98"/>
      <c r="J1370" s="98"/>
      <c r="K1370" s="98"/>
    </row>
    <row r="1371" spans="1:11" ht="12.75">
      <c r="A1371" s="28"/>
      <c r="B1371" s="28"/>
      <c r="C1371" s="28"/>
      <c r="D1371" s="98"/>
      <c r="E1371" s="98"/>
      <c r="F1371" s="98"/>
      <c r="G1371" s="98"/>
      <c r="H1371" s="98"/>
      <c r="I1371" s="98"/>
      <c r="J1371" s="98"/>
      <c r="K1371" s="98"/>
    </row>
    <row r="1372" spans="1:11" ht="12.75">
      <c r="A1372" s="28"/>
      <c r="B1372" s="28"/>
      <c r="C1372" s="28"/>
      <c r="D1372" s="98"/>
      <c r="E1372" s="98"/>
      <c r="F1372" s="98"/>
      <c r="G1372" s="98"/>
      <c r="H1372" s="98"/>
      <c r="I1372" s="98"/>
      <c r="J1372" s="98"/>
      <c r="K1372" s="98"/>
    </row>
    <row r="1373" spans="1:11" ht="12.75">
      <c r="A1373" s="28"/>
      <c r="B1373" s="28"/>
      <c r="C1373" s="28"/>
      <c r="D1373" s="98"/>
      <c r="E1373" s="98"/>
      <c r="F1373" s="98"/>
      <c r="G1373" s="98"/>
      <c r="H1373" s="98"/>
      <c r="I1373" s="98"/>
      <c r="J1373" s="98"/>
      <c r="K1373" s="98"/>
    </row>
    <row r="1374" spans="1:11" ht="12.75">
      <c r="A1374" s="28"/>
      <c r="B1374" s="28"/>
      <c r="C1374" s="28"/>
      <c r="D1374" s="98"/>
      <c r="E1374" s="98"/>
      <c r="F1374" s="98"/>
      <c r="G1374" s="98"/>
      <c r="H1374" s="98"/>
      <c r="I1374" s="98"/>
      <c r="J1374" s="98"/>
      <c r="K1374" s="98"/>
    </row>
    <row r="1375" spans="1:11" ht="12.75">
      <c r="A1375" s="28"/>
      <c r="B1375" s="28"/>
      <c r="C1375" s="28"/>
      <c r="D1375" s="98"/>
      <c r="E1375" s="98"/>
      <c r="F1375" s="98"/>
      <c r="G1375" s="98"/>
      <c r="H1375" s="98"/>
      <c r="I1375" s="98"/>
      <c r="J1375" s="98"/>
      <c r="K1375" s="98"/>
    </row>
    <row r="1376" spans="1:11" ht="12.75">
      <c r="A1376" s="28"/>
      <c r="B1376" s="28"/>
      <c r="C1376" s="28"/>
      <c r="D1376" s="98"/>
      <c r="E1376" s="98"/>
      <c r="F1376" s="98"/>
      <c r="G1376" s="98"/>
      <c r="H1376" s="98"/>
      <c r="I1376" s="98"/>
      <c r="J1376" s="98"/>
      <c r="K1376" s="98"/>
    </row>
    <row r="1377" spans="1:11" ht="12.75">
      <c r="A1377" s="28"/>
      <c r="B1377" s="28"/>
      <c r="C1377" s="28"/>
      <c r="D1377" s="98"/>
      <c r="E1377" s="98"/>
      <c r="F1377" s="98"/>
      <c r="G1377" s="98"/>
      <c r="H1377" s="98"/>
      <c r="I1377" s="98"/>
      <c r="J1377" s="98"/>
      <c r="K1377" s="98"/>
    </row>
    <row r="1378" spans="1:11" ht="12.75">
      <c r="A1378" s="28"/>
      <c r="B1378" s="28"/>
      <c r="C1378" s="28"/>
      <c r="D1378" s="98"/>
      <c r="E1378" s="98"/>
      <c r="F1378" s="98"/>
      <c r="G1378" s="98"/>
      <c r="H1378" s="98"/>
      <c r="I1378" s="98"/>
      <c r="J1378" s="98"/>
      <c r="K1378" s="98"/>
    </row>
    <row r="1379" spans="1:11" ht="12.75">
      <c r="A1379" s="28"/>
      <c r="B1379" s="28"/>
      <c r="C1379" s="28"/>
      <c r="D1379" s="98"/>
      <c r="E1379" s="98"/>
      <c r="F1379" s="98"/>
      <c r="G1379" s="98"/>
      <c r="H1379" s="98"/>
      <c r="I1379" s="98"/>
      <c r="J1379" s="98"/>
      <c r="K1379" s="98"/>
    </row>
    <row r="1380" spans="1:11" ht="12.75">
      <c r="A1380" s="28"/>
      <c r="B1380" s="28"/>
      <c r="C1380" s="28"/>
      <c r="D1380" s="98"/>
      <c r="E1380" s="98"/>
      <c r="F1380" s="98"/>
      <c r="G1380" s="98"/>
      <c r="H1380" s="98"/>
      <c r="I1380" s="98"/>
      <c r="J1380" s="98"/>
      <c r="K1380" s="98"/>
    </row>
    <row r="1381" spans="1:11" ht="12.75">
      <c r="A1381" s="28"/>
      <c r="B1381" s="28"/>
      <c r="C1381" s="28"/>
      <c r="D1381" s="98"/>
      <c r="E1381" s="98"/>
      <c r="F1381" s="98"/>
      <c r="G1381" s="98"/>
      <c r="H1381" s="98"/>
      <c r="I1381" s="98"/>
      <c r="J1381" s="98"/>
      <c r="K1381" s="98"/>
    </row>
    <row r="1382" spans="1:11" ht="12.75">
      <c r="A1382" s="28"/>
      <c r="B1382" s="28"/>
      <c r="C1382" s="28"/>
      <c r="D1382" s="98"/>
      <c r="E1382" s="98"/>
      <c r="F1382" s="98"/>
      <c r="G1382" s="98"/>
      <c r="H1382" s="98"/>
      <c r="I1382" s="98"/>
      <c r="J1382" s="98"/>
      <c r="K1382" s="98"/>
    </row>
    <row r="1383" spans="1:11" ht="12.75">
      <c r="A1383" s="28"/>
      <c r="B1383" s="28"/>
      <c r="C1383" s="28"/>
      <c r="D1383" s="98"/>
      <c r="E1383" s="98"/>
      <c r="F1383" s="98"/>
      <c r="G1383" s="98"/>
      <c r="H1383" s="98"/>
      <c r="I1383" s="98"/>
      <c r="J1383" s="98"/>
      <c r="K1383" s="98"/>
    </row>
    <row r="1384" spans="1:11" ht="12.75">
      <c r="A1384" s="28"/>
      <c r="B1384" s="28"/>
      <c r="C1384" s="28"/>
      <c r="D1384" s="98"/>
      <c r="E1384" s="98"/>
      <c r="F1384" s="98"/>
      <c r="G1384" s="98"/>
      <c r="H1384" s="98"/>
      <c r="I1384" s="98"/>
      <c r="J1384" s="98"/>
      <c r="K1384" s="98"/>
    </row>
    <row r="1385" spans="1:11" ht="12.75">
      <c r="A1385" s="28"/>
      <c r="B1385" s="28"/>
      <c r="C1385" s="28"/>
      <c r="D1385" s="98"/>
      <c r="E1385" s="98"/>
      <c r="F1385" s="98"/>
      <c r="G1385" s="98"/>
      <c r="H1385" s="98"/>
      <c r="I1385" s="98"/>
      <c r="J1385" s="98"/>
      <c r="K1385" s="98"/>
    </row>
    <row r="1386" spans="1:11" ht="12.75">
      <c r="A1386" s="28"/>
      <c r="B1386" s="28"/>
      <c r="C1386" s="28"/>
      <c r="D1386" s="98"/>
      <c r="E1386" s="98"/>
      <c r="F1386" s="98"/>
      <c r="G1386" s="98"/>
      <c r="H1386" s="98"/>
      <c r="I1386" s="98"/>
      <c r="J1386" s="98"/>
      <c r="K1386" s="98"/>
    </row>
    <row r="1387" spans="1:11" ht="12.75">
      <c r="A1387" s="28"/>
      <c r="B1387" s="28"/>
      <c r="C1387" s="28"/>
      <c r="D1387" s="98"/>
      <c r="E1387" s="98"/>
      <c r="F1387" s="98"/>
      <c r="G1387" s="98"/>
      <c r="H1387" s="98"/>
      <c r="I1387" s="98"/>
      <c r="J1387" s="98"/>
      <c r="K1387" s="98"/>
    </row>
    <row r="1388" spans="1:11" ht="12.75">
      <c r="A1388" s="28"/>
      <c r="B1388" s="28"/>
      <c r="C1388" s="28"/>
      <c r="D1388" s="98"/>
      <c r="E1388" s="98"/>
      <c r="F1388" s="98"/>
      <c r="G1388" s="98"/>
      <c r="H1388" s="98"/>
      <c r="I1388" s="98"/>
      <c r="J1388" s="98"/>
      <c r="K1388" s="98"/>
    </row>
    <row r="1389" spans="1:11" ht="12.75">
      <c r="A1389" s="28"/>
      <c r="B1389" s="28"/>
      <c r="C1389" s="28"/>
      <c r="D1389" s="98"/>
      <c r="E1389" s="98"/>
      <c r="F1389" s="98"/>
      <c r="G1389" s="98"/>
      <c r="H1389" s="98"/>
      <c r="I1389" s="98"/>
      <c r="J1389" s="98"/>
      <c r="K1389" s="98"/>
    </row>
    <row r="1390" spans="1:11" ht="12.75">
      <c r="A1390" s="28"/>
      <c r="B1390" s="28"/>
      <c r="C1390" s="28"/>
      <c r="D1390" s="98"/>
      <c r="E1390" s="98"/>
      <c r="F1390" s="98"/>
      <c r="G1390" s="98"/>
      <c r="H1390" s="98"/>
      <c r="I1390" s="98"/>
      <c r="J1390" s="98"/>
      <c r="K1390" s="98"/>
    </row>
    <row r="1391" spans="1:11" ht="12.75">
      <c r="A1391" s="28"/>
      <c r="B1391" s="28"/>
      <c r="C1391" s="28"/>
      <c r="D1391" s="98"/>
      <c r="E1391" s="98"/>
      <c r="F1391" s="98"/>
      <c r="G1391" s="98"/>
      <c r="H1391" s="98"/>
      <c r="I1391" s="98"/>
      <c r="J1391" s="98"/>
      <c r="K1391" s="98"/>
    </row>
    <row r="1392" spans="1:11" ht="12.75">
      <c r="A1392" s="28"/>
      <c r="B1392" s="28"/>
      <c r="C1392" s="28"/>
      <c r="D1392" s="98"/>
      <c r="E1392" s="98"/>
      <c r="F1392" s="98"/>
      <c r="G1392" s="98"/>
      <c r="H1392" s="98"/>
      <c r="I1392" s="98"/>
      <c r="J1392" s="98"/>
      <c r="K1392" s="98"/>
    </row>
    <row r="1393" spans="1:11" ht="12.75">
      <c r="A1393" s="28"/>
      <c r="B1393" s="28"/>
      <c r="C1393" s="28"/>
      <c r="D1393" s="98"/>
      <c r="E1393" s="98"/>
      <c r="F1393" s="98"/>
      <c r="G1393" s="98"/>
      <c r="H1393" s="98"/>
      <c r="I1393" s="98"/>
      <c r="J1393" s="98"/>
      <c r="K1393" s="98"/>
    </row>
    <row r="1394" spans="1:11" ht="12.75">
      <c r="A1394" s="28"/>
      <c r="B1394" s="28"/>
      <c r="C1394" s="28"/>
      <c r="D1394" s="98"/>
      <c r="E1394" s="98"/>
      <c r="F1394" s="98"/>
      <c r="G1394" s="98"/>
      <c r="H1394" s="98"/>
      <c r="I1394" s="98"/>
      <c r="J1394" s="98"/>
      <c r="K1394" s="98"/>
    </row>
    <row r="1395" spans="1:11" ht="12.75">
      <c r="A1395" s="28"/>
      <c r="B1395" s="28"/>
      <c r="C1395" s="28"/>
      <c r="D1395" s="98"/>
      <c r="E1395" s="98"/>
      <c r="F1395" s="98"/>
      <c r="G1395" s="98"/>
      <c r="H1395" s="98"/>
      <c r="I1395" s="98"/>
      <c r="J1395" s="98"/>
      <c r="K1395" s="98"/>
    </row>
    <row r="1396" spans="1:11" ht="12.75">
      <c r="A1396" s="28"/>
      <c r="B1396" s="28"/>
      <c r="C1396" s="28"/>
      <c r="D1396" s="98"/>
      <c r="E1396" s="98"/>
      <c r="F1396" s="98"/>
      <c r="G1396" s="98"/>
      <c r="H1396" s="98"/>
      <c r="I1396" s="98"/>
      <c r="J1396" s="98"/>
      <c r="K1396" s="98"/>
    </row>
    <row r="1397" spans="1:11" ht="12.75">
      <c r="A1397" s="28"/>
      <c r="B1397" s="28"/>
      <c r="C1397" s="28"/>
      <c r="D1397" s="98"/>
      <c r="E1397" s="98"/>
      <c r="F1397" s="98"/>
      <c r="G1397" s="98"/>
      <c r="H1397" s="98"/>
      <c r="I1397" s="98"/>
      <c r="J1397" s="98"/>
      <c r="K1397" s="98"/>
    </row>
    <row r="1398" spans="1:11" ht="12.75">
      <c r="A1398" s="28"/>
      <c r="B1398" s="28"/>
      <c r="C1398" s="28"/>
      <c r="D1398" s="98"/>
      <c r="E1398" s="98"/>
      <c r="F1398" s="98"/>
      <c r="G1398" s="98"/>
      <c r="H1398" s="98"/>
      <c r="I1398" s="98"/>
      <c r="J1398" s="98"/>
      <c r="K1398" s="98"/>
    </row>
    <row r="1399" spans="1:11" ht="12.75">
      <c r="A1399" s="28"/>
      <c r="B1399" s="28"/>
      <c r="C1399" s="28"/>
      <c r="D1399" s="98"/>
      <c r="E1399" s="98"/>
      <c r="F1399" s="98"/>
      <c r="G1399" s="98"/>
      <c r="H1399" s="98"/>
      <c r="I1399" s="98"/>
      <c r="J1399" s="98"/>
      <c r="K1399" s="98"/>
    </row>
    <row r="1400" spans="1:11" ht="12.75">
      <c r="A1400" s="28"/>
      <c r="B1400" s="28"/>
      <c r="C1400" s="28"/>
      <c r="D1400" s="98"/>
      <c r="E1400" s="98"/>
      <c r="F1400" s="98"/>
      <c r="G1400" s="98"/>
      <c r="H1400" s="98"/>
      <c r="I1400" s="98"/>
      <c r="J1400" s="98"/>
      <c r="K1400" s="98"/>
    </row>
    <row r="1401" spans="1:11" ht="12.75">
      <c r="A1401" s="28"/>
      <c r="B1401" s="28"/>
      <c r="C1401" s="28"/>
      <c r="D1401" s="98"/>
      <c r="E1401" s="98"/>
      <c r="F1401" s="98"/>
      <c r="G1401" s="98"/>
      <c r="H1401" s="98"/>
      <c r="I1401" s="98"/>
      <c r="J1401" s="98"/>
      <c r="K1401" s="98"/>
    </row>
    <row r="1402" spans="1:11" ht="12.75">
      <c r="A1402" s="28"/>
      <c r="B1402" s="28"/>
      <c r="C1402" s="28"/>
      <c r="D1402" s="98"/>
      <c r="E1402" s="98"/>
      <c r="F1402" s="98"/>
      <c r="G1402" s="98"/>
      <c r="H1402" s="98"/>
      <c r="I1402" s="98"/>
      <c r="J1402" s="98"/>
      <c r="K1402" s="98"/>
    </row>
    <row r="1403" spans="1:11" ht="12.75">
      <c r="A1403" s="28"/>
      <c r="B1403" s="28"/>
      <c r="C1403" s="28"/>
      <c r="D1403" s="98"/>
      <c r="E1403" s="98"/>
      <c r="F1403" s="98"/>
      <c r="G1403" s="98"/>
      <c r="H1403" s="98"/>
      <c r="I1403" s="98"/>
      <c r="J1403" s="98"/>
      <c r="K1403" s="98"/>
    </row>
    <row r="1404" spans="1:11" ht="12.75">
      <c r="A1404" s="28"/>
      <c r="B1404" s="28"/>
      <c r="C1404" s="28"/>
      <c r="D1404" s="98"/>
      <c r="E1404" s="98"/>
      <c r="F1404" s="98"/>
      <c r="G1404" s="98"/>
      <c r="H1404" s="98"/>
      <c r="I1404" s="98"/>
      <c r="J1404" s="98"/>
      <c r="K1404" s="98"/>
    </row>
    <row r="1405" spans="1:11" ht="12.75">
      <c r="A1405" s="28"/>
      <c r="B1405" s="28"/>
      <c r="C1405" s="28"/>
      <c r="D1405" s="98"/>
      <c r="E1405" s="98"/>
      <c r="F1405" s="98"/>
      <c r="G1405" s="98"/>
      <c r="H1405" s="98"/>
      <c r="I1405" s="98"/>
      <c r="J1405" s="98"/>
      <c r="K1405" s="98"/>
    </row>
    <row r="1406" spans="1:11" ht="12.75">
      <c r="A1406" s="28"/>
      <c r="B1406" s="28"/>
      <c r="C1406" s="28"/>
      <c r="D1406" s="98"/>
      <c r="E1406" s="98"/>
      <c r="F1406" s="98"/>
      <c r="G1406" s="98"/>
      <c r="H1406" s="98"/>
      <c r="I1406" s="98"/>
      <c r="J1406" s="98"/>
      <c r="K1406" s="98"/>
    </row>
    <row r="1407" spans="1:11" ht="12.75">
      <c r="A1407" s="28"/>
      <c r="B1407" s="28"/>
      <c r="C1407" s="28"/>
      <c r="D1407" s="98"/>
      <c r="E1407" s="98"/>
      <c r="F1407" s="98"/>
      <c r="G1407" s="98"/>
      <c r="H1407" s="98"/>
      <c r="I1407" s="98"/>
      <c r="J1407" s="98"/>
      <c r="K1407" s="98"/>
    </row>
    <row r="1408" spans="1:11" ht="12.75">
      <c r="A1408" s="28"/>
      <c r="B1408" s="28"/>
      <c r="C1408" s="28"/>
      <c r="D1408" s="98"/>
      <c r="E1408" s="98"/>
      <c r="F1408" s="98"/>
      <c r="G1408" s="98"/>
      <c r="H1408" s="98"/>
      <c r="I1408" s="98"/>
      <c r="J1408" s="98"/>
      <c r="K1408" s="98"/>
    </row>
    <row r="1409" spans="1:11" ht="12.75">
      <c r="A1409" s="28"/>
      <c r="B1409" s="28"/>
      <c r="C1409" s="28"/>
      <c r="D1409" s="98"/>
      <c r="E1409" s="98"/>
      <c r="F1409" s="98"/>
      <c r="G1409" s="98"/>
      <c r="H1409" s="98"/>
      <c r="I1409" s="98"/>
      <c r="J1409" s="98"/>
      <c r="K1409" s="98"/>
    </row>
    <row r="1410" spans="1:11" ht="12.75">
      <c r="A1410" s="28"/>
      <c r="B1410" s="28"/>
      <c r="C1410" s="28"/>
      <c r="D1410" s="98"/>
      <c r="E1410" s="98"/>
      <c r="F1410" s="98"/>
      <c r="G1410" s="98"/>
      <c r="H1410" s="98"/>
      <c r="I1410" s="98"/>
      <c r="J1410" s="98"/>
      <c r="K1410" s="98"/>
    </row>
    <row r="1411" spans="1:11" ht="12.75">
      <c r="A1411" s="28"/>
      <c r="B1411" s="28"/>
      <c r="C1411" s="28"/>
      <c r="D1411" s="98"/>
      <c r="E1411" s="98"/>
      <c r="F1411" s="98"/>
      <c r="G1411" s="98"/>
      <c r="H1411" s="98"/>
      <c r="I1411" s="98"/>
      <c r="J1411" s="98"/>
      <c r="K1411" s="98"/>
    </row>
    <row r="1412" spans="1:11" ht="12.75">
      <c r="A1412" s="28"/>
      <c r="B1412" s="28"/>
      <c r="C1412" s="28"/>
      <c r="D1412" s="98"/>
      <c r="E1412" s="98"/>
      <c r="F1412" s="98"/>
      <c r="G1412" s="98"/>
      <c r="H1412" s="98"/>
      <c r="I1412" s="98"/>
      <c r="J1412" s="98"/>
      <c r="K1412" s="98"/>
    </row>
    <row r="1413" spans="1:11" ht="12.75">
      <c r="A1413" s="28"/>
      <c r="B1413" s="28"/>
      <c r="C1413" s="28"/>
      <c r="D1413" s="98"/>
      <c r="E1413" s="98"/>
      <c r="F1413" s="98"/>
      <c r="G1413" s="98"/>
      <c r="H1413" s="98"/>
      <c r="I1413" s="98"/>
      <c r="J1413" s="98"/>
      <c r="K1413" s="98"/>
    </row>
    <row r="1414" spans="1:11" ht="12.75">
      <c r="A1414" s="28"/>
      <c r="B1414" s="28"/>
      <c r="C1414" s="28"/>
      <c r="D1414" s="98"/>
      <c r="E1414" s="98"/>
      <c r="F1414" s="98"/>
      <c r="G1414" s="98"/>
      <c r="H1414" s="98"/>
      <c r="I1414" s="98"/>
      <c r="J1414" s="98"/>
      <c r="K1414" s="98"/>
    </row>
    <row r="1415" spans="1:11" ht="12.75">
      <c r="A1415" s="28"/>
      <c r="B1415" s="28"/>
      <c r="C1415" s="28"/>
      <c r="D1415" s="98"/>
      <c r="E1415" s="98"/>
      <c r="F1415" s="98"/>
      <c r="G1415" s="98"/>
      <c r="H1415" s="98"/>
      <c r="I1415" s="98"/>
      <c r="J1415" s="98"/>
      <c r="K1415" s="98"/>
    </row>
    <row r="1416" spans="1:11" ht="12.75">
      <c r="A1416" s="28"/>
      <c r="B1416" s="28"/>
      <c r="C1416" s="28"/>
      <c r="D1416" s="98"/>
      <c r="E1416" s="98"/>
      <c r="F1416" s="98"/>
      <c r="G1416" s="98"/>
      <c r="H1416" s="98"/>
      <c r="I1416" s="98"/>
      <c r="J1416" s="98"/>
      <c r="K1416" s="98"/>
    </row>
    <row r="1417" spans="1:11" ht="12.75">
      <c r="A1417" s="28"/>
      <c r="B1417" s="28"/>
      <c r="C1417" s="28"/>
      <c r="D1417" s="98"/>
      <c r="E1417" s="98"/>
      <c r="F1417" s="98"/>
      <c r="G1417" s="98"/>
      <c r="H1417" s="98"/>
      <c r="I1417" s="98"/>
      <c r="J1417" s="98"/>
      <c r="K1417" s="98"/>
    </row>
    <row r="1418" spans="1:11" ht="12.75">
      <c r="A1418" s="28"/>
      <c r="B1418" s="28"/>
      <c r="C1418" s="28"/>
      <c r="D1418" s="98"/>
      <c r="E1418" s="98"/>
      <c r="F1418" s="98"/>
      <c r="G1418" s="98"/>
      <c r="H1418" s="98"/>
      <c r="I1418" s="98"/>
      <c r="J1418" s="98"/>
      <c r="K1418" s="98"/>
    </row>
    <row r="1419" spans="1:11" ht="12.75">
      <c r="A1419" s="28"/>
      <c r="B1419" s="28"/>
      <c r="C1419" s="28"/>
      <c r="D1419" s="98"/>
      <c r="E1419" s="98"/>
      <c r="F1419" s="98"/>
      <c r="G1419" s="98"/>
      <c r="H1419" s="98"/>
      <c r="I1419" s="98"/>
      <c r="J1419" s="98"/>
      <c r="K1419" s="98"/>
    </row>
    <row r="1420" spans="1:11" ht="12.75">
      <c r="A1420" s="28"/>
      <c r="B1420" s="28"/>
      <c r="C1420" s="28"/>
      <c r="D1420" s="98"/>
      <c r="E1420" s="98"/>
      <c r="F1420" s="98"/>
      <c r="G1420" s="98"/>
      <c r="H1420" s="98"/>
      <c r="I1420" s="98"/>
      <c r="J1420" s="98"/>
      <c r="K1420" s="98"/>
    </row>
    <row r="1421" spans="1:11" ht="12.75">
      <c r="A1421" s="28"/>
      <c r="B1421" s="28"/>
      <c r="C1421" s="28"/>
      <c r="D1421" s="98"/>
      <c r="E1421" s="98"/>
      <c r="F1421" s="98"/>
      <c r="G1421" s="98"/>
      <c r="H1421" s="98"/>
      <c r="I1421" s="98"/>
      <c r="J1421" s="98"/>
      <c r="K1421" s="98"/>
    </row>
    <row r="1422" spans="1:11" ht="12.75">
      <c r="A1422" s="28"/>
      <c r="B1422" s="28"/>
      <c r="C1422" s="28"/>
      <c r="D1422" s="98"/>
      <c r="E1422" s="98"/>
      <c r="F1422" s="98"/>
      <c r="G1422" s="98"/>
      <c r="H1422" s="98"/>
      <c r="I1422" s="98"/>
      <c r="J1422" s="98"/>
      <c r="K1422" s="98"/>
    </row>
    <row r="1423" spans="1:11" ht="12.75">
      <c r="A1423" s="28"/>
      <c r="B1423" s="28"/>
      <c r="C1423" s="28"/>
      <c r="D1423" s="98"/>
      <c r="E1423" s="98"/>
      <c r="F1423" s="98"/>
      <c r="G1423" s="98"/>
      <c r="H1423" s="98"/>
      <c r="I1423" s="98"/>
      <c r="J1423" s="98"/>
      <c r="K1423" s="98"/>
    </row>
    <row r="1424" spans="1:11" ht="12.75">
      <c r="A1424" s="28"/>
      <c r="B1424" s="28"/>
      <c r="C1424" s="28"/>
      <c r="D1424" s="98"/>
      <c r="E1424" s="98"/>
      <c r="F1424" s="98"/>
      <c r="G1424" s="98"/>
      <c r="H1424" s="98"/>
      <c r="I1424" s="98"/>
      <c r="J1424" s="98"/>
      <c r="K1424" s="98"/>
    </row>
    <row r="1425" spans="1:11" ht="12.75">
      <c r="A1425" s="28"/>
      <c r="B1425" s="28"/>
      <c r="C1425" s="28"/>
      <c r="D1425" s="98"/>
      <c r="E1425" s="98"/>
      <c r="F1425" s="98"/>
      <c r="G1425" s="98"/>
      <c r="H1425" s="98"/>
      <c r="I1425" s="98"/>
      <c r="J1425" s="98"/>
      <c r="K1425" s="98"/>
    </row>
    <row r="1426" spans="1:11" ht="12.75">
      <c r="A1426" s="28"/>
      <c r="B1426" s="28"/>
      <c r="C1426" s="28"/>
      <c r="D1426" s="98"/>
      <c r="E1426" s="98"/>
      <c r="F1426" s="98"/>
      <c r="G1426" s="98"/>
      <c r="H1426" s="98"/>
      <c r="I1426" s="98"/>
      <c r="J1426" s="98"/>
      <c r="K1426" s="98"/>
    </row>
    <row r="1427" spans="1:11" ht="12.75">
      <c r="A1427" s="28"/>
      <c r="B1427" s="28"/>
      <c r="C1427" s="28"/>
      <c r="D1427" s="98"/>
      <c r="E1427" s="98"/>
      <c r="F1427" s="98"/>
      <c r="G1427" s="98"/>
      <c r="H1427" s="98"/>
      <c r="I1427" s="98"/>
      <c r="J1427" s="98"/>
      <c r="K1427" s="98"/>
    </row>
    <row r="1428" spans="1:11" ht="12.75">
      <c r="A1428" s="28"/>
      <c r="B1428" s="28"/>
      <c r="C1428" s="28"/>
      <c r="D1428" s="98"/>
      <c r="E1428" s="98"/>
      <c r="F1428" s="98"/>
      <c r="G1428" s="98"/>
      <c r="H1428" s="98"/>
      <c r="I1428" s="98"/>
      <c r="J1428" s="98"/>
      <c r="K1428" s="98"/>
    </row>
    <row r="1429" spans="1:11" ht="12.75">
      <c r="A1429" s="28"/>
      <c r="B1429" s="28"/>
      <c r="C1429" s="28"/>
      <c r="D1429" s="98"/>
      <c r="E1429" s="98"/>
      <c r="F1429" s="98"/>
      <c r="G1429" s="98"/>
      <c r="H1429" s="98"/>
      <c r="I1429" s="98"/>
      <c r="J1429" s="98"/>
      <c r="K1429" s="98"/>
    </row>
    <row r="1430" spans="1:11" ht="12.75">
      <c r="A1430" s="28"/>
      <c r="B1430" s="28"/>
      <c r="C1430" s="28"/>
      <c r="D1430" s="98"/>
      <c r="E1430" s="98"/>
      <c r="F1430" s="98"/>
      <c r="G1430" s="98"/>
      <c r="H1430" s="98"/>
      <c r="I1430" s="98"/>
      <c r="J1430" s="98"/>
      <c r="K1430" s="98"/>
    </row>
    <row r="1431" spans="1:11" ht="12.75">
      <c r="A1431" s="28"/>
      <c r="B1431" s="28"/>
      <c r="C1431" s="28"/>
      <c r="D1431" s="98"/>
      <c r="E1431" s="98"/>
      <c r="F1431" s="98"/>
      <c r="G1431" s="98"/>
      <c r="H1431" s="98"/>
      <c r="I1431" s="98"/>
      <c r="J1431" s="98"/>
      <c r="K1431" s="98"/>
    </row>
    <row r="1432" spans="1:11" ht="12.75">
      <c r="A1432" s="28"/>
      <c r="B1432" s="28"/>
      <c r="C1432" s="28"/>
      <c r="D1432" s="98"/>
      <c r="E1432" s="98"/>
      <c r="F1432" s="98"/>
      <c r="G1432" s="98"/>
      <c r="H1432" s="98"/>
      <c r="I1432" s="98"/>
      <c r="J1432" s="98"/>
      <c r="K1432" s="98"/>
    </row>
    <row r="1433" spans="1:11" ht="12.75">
      <c r="A1433" s="28"/>
      <c r="B1433" s="28"/>
      <c r="C1433" s="28"/>
      <c r="D1433" s="98"/>
      <c r="E1433" s="98"/>
      <c r="F1433" s="98"/>
      <c r="G1433" s="98"/>
      <c r="H1433" s="98"/>
      <c r="I1433" s="98"/>
      <c r="J1433" s="98"/>
      <c r="K1433" s="98"/>
    </row>
    <row r="1434" spans="1:11" ht="12.75">
      <c r="A1434" s="28"/>
      <c r="B1434" s="28"/>
      <c r="C1434" s="28"/>
      <c r="D1434" s="98"/>
      <c r="E1434" s="98"/>
      <c r="F1434" s="98"/>
      <c r="G1434" s="98"/>
      <c r="H1434" s="98"/>
      <c r="I1434" s="98"/>
      <c r="J1434" s="98"/>
      <c r="K1434" s="98"/>
    </row>
    <row r="1435" spans="1:11" ht="12.75">
      <c r="A1435" s="28"/>
      <c r="B1435" s="28"/>
      <c r="C1435" s="28"/>
      <c r="D1435" s="98"/>
      <c r="E1435" s="98"/>
      <c r="F1435" s="98"/>
      <c r="G1435" s="98"/>
      <c r="H1435" s="98"/>
      <c r="I1435" s="98"/>
      <c r="J1435" s="98"/>
      <c r="K1435" s="98"/>
    </row>
    <row r="1436" spans="1:11" ht="12.75">
      <c r="A1436" s="28"/>
      <c r="B1436" s="28"/>
      <c r="C1436" s="28"/>
      <c r="D1436" s="98"/>
      <c r="E1436" s="98"/>
      <c r="F1436" s="98"/>
      <c r="G1436" s="98"/>
      <c r="H1436" s="98"/>
      <c r="I1436" s="98"/>
      <c r="J1436" s="98"/>
      <c r="K1436" s="98"/>
    </row>
    <row r="1437" spans="1:11" ht="12.75">
      <c r="A1437" s="28"/>
      <c r="B1437" s="28"/>
      <c r="C1437" s="28"/>
      <c r="D1437" s="98"/>
      <c r="E1437" s="98"/>
      <c r="F1437" s="98"/>
      <c r="G1437" s="98"/>
      <c r="H1437" s="98"/>
      <c r="I1437" s="98"/>
      <c r="J1437" s="98"/>
      <c r="K1437" s="98"/>
    </row>
    <row r="1438" spans="1:11" ht="12.75">
      <c r="A1438" s="28"/>
      <c r="B1438" s="28"/>
      <c r="C1438" s="28"/>
      <c r="D1438" s="98"/>
      <c r="E1438" s="98"/>
      <c r="F1438" s="98"/>
      <c r="G1438" s="98"/>
      <c r="H1438" s="98"/>
      <c r="I1438" s="98"/>
      <c r="J1438" s="98"/>
      <c r="K1438" s="98"/>
    </row>
    <row r="1439" spans="1:11" ht="12.75">
      <c r="A1439" s="28"/>
      <c r="B1439" s="28"/>
      <c r="C1439" s="28"/>
      <c r="D1439" s="98"/>
      <c r="E1439" s="98"/>
      <c r="F1439" s="98"/>
      <c r="G1439" s="98"/>
      <c r="H1439" s="98"/>
      <c r="I1439" s="98"/>
      <c r="J1439" s="98"/>
      <c r="K1439" s="98"/>
    </row>
    <row r="1440" spans="1:11" ht="12.75">
      <c r="A1440" s="28"/>
      <c r="B1440" s="28"/>
      <c r="C1440" s="28"/>
      <c r="D1440" s="98"/>
      <c r="E1440" s="98"/>
      <c r="F1440" s="98"/>
      <c r="G1440" s="98"/>
      <c r="H1440" s="98"/>
      <c r="I1440" s="98"/>
      <c r="J1440" s="98"/>
      <c r="K1440" s="98"/>
    </row>
    <row r="1441" spans="1:11" ht="12.75">
      <c r="A1441" s="28"/>
      <c r="B1441" s="28"/>
      <c r="C1441" s="28"/>
      <c r="D1441" s="98"/>
      <c r="E1441" s="98"/>
      <c r="F1441" s="98"/>
      <c r="G1441" s="98"/>
      <c r="H1441" s="98"/>
      <c r="I1441" s="98"/>
      <c r="J1441" s="98"/>
      <c r="K1441" s="98"/>
    </row>
    <row r="1442" spans="1:11" ht="12.75">
      <c r="A1442" s="28"/>
      <c r="B1442" s="28"/>
      <c r="C1442" s="28"/>
      <c r="D1442" s="98"/>
      <c r="E1442" s="98"/>
      <c r="F1442" s="98"/>
      <c r="G1442" s="98"/>
      <c r="H1442" s="98"/>
      <c r="I1442" s="98"/>
      <c r="J1442" s="98"/>
      <c r="K1442" s="98"/>
    </row>
    <row r="1443" spans="1:11" ht="12.75">
      <c r="A1443" s="28"/>
      <c r="B1443" s="28"/>
      <c r="C1443" s="28"/>
      <c r="D1443" s="98"/>
      <c r="E1443" s="98"/>
      <c r="F1443" s="98"/>
      <c r="G1443" s="98"/>
      <c r="H1443" s="98"/>
      <c r="I1443" s="98"/>
      <c r="J1443" s="98"/>
      <c r="K1443" s="98"/>
    </row>
    <row r="1444" spans="1:11" ht="12.75">
      <c r="A1444" s="28"/>
      <c r="B1444" s="28"/>
      <c r="C1444" s="28"/>
      <c r="D1444" s="98"/>
      <c r="E1444" s="98"/>
      <c r="F1444" s="98"/>
      <c r="G1444" s="98"/>
      <c r="H1444" s="98"/>
      <c r="I1444" s="98"/>
      <c r="J1444" s="98"/>
      <c r="K1444" s="98"/>
    </row>
    <row r="1445" spans="1:11" ht="12.75">
      <c r="A1445" s="28"/>
      <c r="B1445" s="28"/>
      <c r="C1445" s="28"/>
      <c r="D1445" s="98"/>
      <c r="E1445" s="98"/>
      <c r="F1445" s="98"/>
      <c r="G1445" s="98"/>
      <c r="H1445" s="98"/>
      <c r="I1445" s="98"/>
      <c r="J1445" s="98"/>
      <c r="K1445" s="98"/>
    </row>
    <row r="1446" spans="1:11" ht="12.75">
      <c r="A1446" s="28"/>
      <c r="B1446" s="28"/>
      <c r="C1446" s="28"/>
      <c r="D1446" s="98"/>
      <c r="E1446" s="98"/>
      <c r="F1446" s="98"/>
      <c r="G1446" s="98"/>
      <c r="H1446" s="98"/>
      <c r="I1446" s="98"/>
      <c r="J1446" s="98"/>
      <c r="K1446" s="98"/>
    </row>
    <row r="1447" spans="1:11" ht="12.75">
      <c r="A1447" s="28"/>
      <c r="B1447" s="28"/>
      <c r="C1447" s="28"/>
      <c r="D1447" s="98"/>
      <c r="E1447" s="98"/>
      <c r="F1447" s="98"/>
      <c r="G1447" s="98"/>
      <c r="H1447" s="98"/>
      <c r="I1447" s="98"/>
      <c r="J1447" s="98"/>
      <c r="K1447" s="98"/>
    </row>
    <row r="1448" spans="1:11" ht="12.75">
      <c r="A1448" s="28"/>
      <c r="B1448" s="28"/>
      <c r="C1448" s="28"/>
      <c r="D1448" s="98"/>
      <c r="E1448" s="98"/>
      <c r="F1448" s="98"/>
      <c r="G1448" s="98"/>
      <c r="H1448" s="98"/>
      <c r="I1448" s="98"/>
      <c r="J1448" s="98"/>
      <c r="K1448" s="98"/>
    </row>
    <row r="1449" spans="1:11" ht="12.75">
      <c r="A1449" s="28"/>
      <c r="B1449" s="28"/>
      <c r="C1449" s="28"/>
      <c r="D1449" s="98"/>
      <c r="E1449" s="98"/>
      <c r="F1449" s="98"/>
      <c r="G1449" s="98"/>
      <c r="H1449" s="98"/>
      <c r="I1449" s="98"/>
      <c r="J1449" s="98"/>
      <c r="K1449" s="98"/>
    </row>
    <row r="1450" spans="1:11" ht="12.75">
      <c r="A1450" s="28"/>
      <c r="B1450" s="28"/>
      <c r="C1450" s="28"/>
      <c r="D1450" s="98"/>
      <c r="E1450" s="98"/>
      <c r="F1450" s="98"/>
      <c r="G1450" s="98"/>
      <c r="H1450" s="98"/>
      <c r="I1450" s="98"/>
      <c r="J1450" s="98"/>
      <c r="K1450" s="98"/>
    </row>
    <row r="1451" spans="1:11" ht="12.75">
      <c r="A1451" s="28"/>
      <c r="B1451" s="28"/>
      <c r="C1451" s="28"/>
      <c r="D1451" s="98"/>
      <c r="E1451" s="98"/>
      <c r="F1451" s="98"/>
      <c r="G1451" s="98"/>
      <c r="H1451" s="98"/>
      <c r="I1451" s="98"/>
      <c r="J1451" s="98"/>
      <c r="K1451" s="98"/>
    </row>
    <row r="1452" spans="1:11" ht="12.75">
      <c r="A1452" s="28"/>
      <c r="B1452" s="28"/>
      <c r="C1452" s="28"/>
      <c r="D1452" s="98"/>
      <c r="E1452" s="98"/>
      <c r="F1452" s="98"/>
      <c r="G1452" s="98"/>
      <c r="H1452" s="98"/>
      <c r="I1452" s="98"/>
      <c r="J1452" s="98"/>
      <c r="K1452" s="98"/>
    </row>
    <row r="1453" spans="1:11" ht="12.75">
      <c r="A1453" s="28"/>
      <c r="B1453" s="28"/>
      <c r="C1453" s="28"/>
      <c r="D1453" s="98"/>
      <c r="E1453" s="98"/>
      <c r="F1453" s="98"/>
      <c r="G1453" s="98"/>
      <c r="H1453" s="98"/>
      <c r="I1453" s="98"/>
      <c r="J1453" s="98"/>
      <c r="K1453" s="98"/>
    </row>
    <row r="1454" spans="1:11" ht="12.75">
      <c r="A1454" s="28"/>
      <c r="B1454" s="28"/>
      <c r="C1454" s="28"/>
      <c r="D1454" s="98"/>
      <c r="E1454" s="98"/>
      <c r="F1454" s="98"/>
      <c r="G1454" s="98"/>
      <c r="H1454" s="98"/>
      <c r="I1454" s="98"/>
      <c r="J1454" s="98"/>
      <c r="K1454" s="98"/>
    </row>
    <row r="1455" spans="1:11" ht="12.75">
      <c r="A1455" s="28"/>
      <c r="B1455" s="28"/>
      <c r="C1455" s="28"/>
      <c r="D1455" s="98"/>
      <c r="E1455" s="98"/>
      <c r="F1455" s="98"/>
      <c r="G1455" s="98"/>
      <c r="H1455" s="98"/>
      <c r="I1455" s="98"/>
      <c r="J1455" s="98"/>
      <c r="K1455" s="98"/>
    </row>
    <row r="1456" spans="1:11" ht="12.75">
      <c r="A1456" s="28"/>
      <c r="B1456" s="28"/>
      <c r="C1456" s="28"/>
      <c r="D1456" s="98"/>
      <c r="E1456" s="98"/>
      <c r="F1456" s="98"/>
      <c r="G1456" s="98"/>
      <c r="H1456" s="98"/>
      <c r="I1456" s="98"/>
      <c r="J1456" s="98"/>
      <c r="K1456" s="98"/>
    </row>
    <row r="1457" spans="1:11" ht="12.75">
      <c r="A1457" s="28"/>
      <c r="B1457" s="28"/>
      <c r="C1457" s="28"/>
      <c r="D1457" s="98"/>
      <c r="E1457" s="98"/>
      <c r="F1457" s="98"/>
      <c r="G1457" s="98"/>
      <c r="H1457" s="98"/>
      <c r="I1457" s="98"/>
      <c r="J1457" s="98"/>
      <c r="K1457" s="98"/>
    </row>
    <row r="1458" spans="1:11" ht="12.75">
      <c r="A1458" s="28"/>
      <c r="B1458" s="28"/>
      <c r="C1458" s="28"/>
      <c r="D1458" s="98"/>
      <c r="E1458" s="98"/>
      <c r="F1458" s="98"/>
      <c r="G1458" s="98"/>
      <c r="H1458" s="98"/>
      <c r="I1458" s="98"/>
      <c r="J1458" s="98"/>
      <c r="K1458" s="98"/>
    </row>
    <row r="1459" spans="1:11" ht="12.75">
      <c r="A1459" s="28"/>
      <c r="B1459" s="28"/>
      <c r="C1459" s="28"/>
      <c r="D1459" s="98"/>
      <c r="E1459" s="98"/>
      <c r="F1459" s="98"/>
      <c r="G1459" s="98"/>
      <c r="H1459" s="98"/>
      <c r="I1459" s="98"/>
      <c r="J1459" s="98"/>
      <c r="K1459" s="98"/>
    </row>
    <row r="1460" spans="1:11" ht="12.75">
      <c r="A1460" s="28"/>
      <c r="B1460" s="28"/>
      <c r="C1460" s="28"/>
      <c r="D1460" s="98"/>
      <c r="E1460" s="98"/>
      <c r="F1460" s="98"/>
      <c r="G1460" s="98"/>
      <c r="H1460" s="98"/>
      <c r="I1460" s="98"/>
      <c r="J1460" s="98"/>
      <c r="K1460" s="98"/>
    </row>
    <row r="1461" spans="1:11" ht="12.75">
      <c r="A1461" s="28"/>
      <c r="B1461" s="28"/>
      <c r="C1461" s="28"/>
      <c r="D1461" s="98"/>
      <c r="E1461" s="98"/>
      <c r="F1461" s="98"/>
      <c r="G1461" s="98"/>
      <c r="H1461" s="98"/>
      <c r="I1461" s="98"/>
      <c r="J1461" s="98"/>
      <c r="K1461" s="98"/>
    </row>
    <row r="1462" spans="1:11" ht="12.75">
      <c r="A1462" s="28"/>
      <c r="B1462" s="28"/>
      <c r="C1462" s="28"/>
      <c r="D1462" s="98"/>
      <c r="E1462" s="98"/>
      <c r="F1462" s="98"/>
      <c r="G1462" s="98"/>
      <c r="H1462" s="98"/>
      <c r="I1462" s="98"/>
      <c r="J1462" s="98"/>
      <c r="K1462" s="98"/>
    </row>
    <row r="1463" spans="1:11" ht="12.75">
      <c r="A1463" s="28"/>
      <c r="B1463" s="28"/>
      <c r="C1463" s="28"/>
      <c r="D1463" s="98"/>
      <c r="E1463" s="98"/>
      <c r="F1463" s="98"/>
      <c r="G1463" s="98"/>
      <c r="H1463" s="98"/>
      <c r="I1463" s="98"/>
      <c r="J1463" s="98"/>
      <c r="K1463" s="98"/>
    </row>
    <row r="1464" spans="1:11" ht="12.75">
      <c r="A1464" s="28"/>
      <c r="B1464" s="28"/>
      <c r="C1464" s="28"/>
      <c r="D1464" s="98"/>
      <c r="E1464" s="98"/>
      <c r="F1464" s="98"/>
      <c r="G1464" s="98"/>
      <c r="H1464" s="98"/>
      <c r="I1464" s="98"/>
      <c r="J1464" s="98"/>
      <c r="K1464" s="98"/>
    </row>
    <row r="1465" spans="1:11" ht="12.75">
      <c r="A1465" s="28"/>
      <c r="B1465" s="28"/>
      <c r="C1465" s="28"/>
      <c r="D1465" s="98"/>
      <c r="E1465" s="98"/>
      <c r="F1465" s="98"/>
      <c r="G1465" s="98"/>
      <c r="H1465" s="98"/>
      <c r="I1465" s="98"/>
      <c r="J1465" s="98"/>
      <c r="K1465" s="98"/>
    </row>
    <row r="1466" spans="1:11" ht="12.75">
      <c r="A1466" s="28"/>
      <c r="B1466" s="28"/>
      <c r="C1466" s="28"/>
      <c r="D1466" s="98"/>
      <c r="E1466" s="98"/>
      <c r="F1466" s="98"/>
      <c r="G1466" s="98"/>
      <c r="H1466" s="98"/>
      <c r="I1466" s="98"/>
      <c r="J1466" s="98"/>
      <c r="K1466" s="98"/>
    </row>
    <row r="1467" spans="1:11" ht="12.75">
      <c r="A1467" s="28"/>
      <c r="B1467" s="28"/>
      <c r="C1467" s="28"/>
      <c r="D1467" s="98"/>
      <c r="E1467" s="98"/>
      <c r="F1467" s="98"/>
      <c r="G1467" s="98"/>
      <c r="H1467" s="98"/>
      <c r="I1467" s="98"/>
      <c r="J1467" s="98"/>
      <c r="K1467" s="98"/>
    </row>
    <row r="1468" spans="1:11" ht="12.75">
      <c r="A1468" s="28"/>
      <c r="B1468" s="28"/>
      <c r="C1468" s="28"/>
      <c r="D1468" s="98"/>
      <c r="E1468" s="98"/>
      <c r="F1468" s="98"/>
      <c r="G1468" s="98"/>
      <c r="H1468" s="98"/>
      <c r="I1468" s="98"/>
      <c r="J1468" s="98"/>
      <c r="K1468" s="98"/>
    </row>
    <row r="1469" spans="1:11" ht="12.75">
      <c r="A1469" s="28"/>
      <c r="B1469" s="28"/>
      <c r="C1469" s="28"/>
      <c r="D1469" s="98"/>
      <c r="E1469" s="98"/>
      <c r="F1469" s="98"/>
      <c r="G1469" s="98"/>
      <c r="H1469" s="98"/>
      <c r="I1469" s="98"/>
      <c r="J1469" s="98"/>
      <c r="K1469" s="98"/>
    </row>
    <row r="1470" spans="1:11" ht="12.75">
      <c r="A1470" s="28"/>
      <c r="B1470" s="28"/>
      <c r="C1470" s="28"/>
      <c r="D1470" s="98"/>
      <c r="E1470" s="98"/>
      <c r="F1470" s="98"/>
      <c r="G1470" s="98"/>
      <c r="H1470" s="98"/>
      <c r="I1470" s="98"/>
      <c r="J1470" s="98"/>
      <c r="K1470" s="98"/>
    </row>
    <row r="1471" spans="1:11" ht="12.75">
      <c r="A1471" s="28"/>
      <c r="B1471" s="28"/>
      <c r="C1471" s="28"/>
      <c r="D1471" s="98"/>
      <c r="E1471" s="98"/>
      <c r="F1471" s="98"/>
      <c r="G1471" s="98"/>
      <c r="H1471" s="98"/>
      <c r="I1471" s="98"/>
      <c r="J1471" s="98"/>
      <c r="K1471" s="98"/>
    </row>
    <row r="1472" spans="1:11" ht="12.75">
      <c r="A1472" s="28"/>
      <c r="B1472" s="28"/>
      <c r="C1472" s="28"/>
      <c r="D1472" s="98"/>
      <c r="E1472" s="98"/>
      <c r="F1472" s="98"/>
      <c r="G1472" s="98"/>
      <c r="H1472" s="98"/>
      <c r="I1472" s="98"/>
      <c r="J1472" s="98"/>
      <c r="K1472" s="98"/>
    </row>
    <row r="1473" spans="1:11" ht="12.75">
      <c r="A1473" s="28"/>
      <c r="B1473" s="28"/>
      <c r="C1473" s="28"/>
      <c r="D1473" s="98"/>
      <c r="E1473" s="98"/>
      <c r="F1473" s="98"/>
      <c r="G1473" s="98"/>
      <c r="H1473" s="98"/>
      <c r="I1473" s="98"/>
      <c r="J1473" s="98"/>
      <c r="K1473" s="98"/>
    </row>
    <row r="1474" spans="1:11" ht="12.75">
      <c r="A1474" s="28"/>
      <c r="B1474" s="28"/>
      <c r="C1474" s="28"/>
      <c r="D1474" s="98"/>
      <c r="E1474" s="98"/>
      <c r="F1474" s="98"/>
      <c r="G1474" s="98"/>
      <c r="H1474" s="98"/>
      <c r="I1474" s="98"/>
      <c r="J1474" s="98"/>
      <c r="K1474" s="98"/>
    </row>
    <row r="1475" spans="1:11" ht="12.75">
      <c r="A1475" s="28"/>
      <c r="B1475" s="28"/>
      <c r="C1475" s="28"/>
      <c r="D1475" s="98"/>
      <c r="E1475" s="98"/>
      <c r="F1475" s="98"/>
      <c r="G1475" s="98"/>
      <c r="H1475" s="98"/>
      <c r="I1475" s="98"/>
      <c r="J1475" s="98"/>
      <c r="K1475" s="98"/>
    </row>
    <row r="1476" spans="1:11" ht="12.75">
      <c r="A1476" s="28"/>
      <c r="B1476" s="28"/>
      <c r="C1476" s="28"/>
      <c r="D1476" s="98"/>
      <c r="E1476" s="98"/>
      <c r="F1476" s="98"/>
      <c r="G1476" s="98"/>
      <c r="H1476" s="98"/>
      <c r="I1476" s="98"/>
      <c r="J1476" s="98"/>
      <c r="K1476" s="98"/>
    </row>
    <row r="1477" spans="1:11" ht="12.75">
      <c r="A1477" s="28"/>
      <c r="B1477" s="28"/>
      <c r="C1477" s="28"/>
      <c r="D1477" s="98"/>
      <c r="E1477" s="98"/>
      <c r="F1477" s="98"/>
      <c r="G1477" s="98"/>
      <c r="H1477" s="98"/>
      <c r="I1477" s="98"/>
      <c r="J1477" s="98"/>
      <c r="K1477" s="98"/>
    </row>
    <row r="1478" spans="1:11" ht="12.75">
      <c r="A1478" s="28"/>
      <c r="B1478" s="28"/>
      <c r="C1478" s="28"/>
      <c r="D1478" s="98"/>
      <c r="E1478" s="98"/>
      <c r="F1478" s="98"/>
      <c r="G1478" s="98"/>
      <c r="H1478" s="98"/>
      <c r="I1478" s="98"/>
      <c r="J1478" s="98"/>
      <c r="K1478" s="98"/>
    </row>
    <row r="1479" spans="1:11" ht="12.75">
      <c r="A1479" s="28"/>
      <c r="B1479" s="28"/>
      <c r="C1479" s="28"/>
      <c r="D1479" s="98"/>
      <c r="E1479" s="98"/>
      <c r="F1479" s="98"/>
      <c r="G1479" s="98"/>
      <c r="H1479" s="98"/>
      <c r="I1479" s="98"/>
      <c r="J1479" s="98"/>
      <c r="K1479" s="98"/>
    </row>
    <row r="1480" spans="1:11" ht="12.75">
      <c r="A1480" s="28"/>
      <c r="B1480" s="28"/>
      <c r="C1480" s="28"/>
      <c r="D1480" s="98"/>
      <c r="E1480" s="98"/>
      <c r="F1480" s="98"/>
      <c r="G1480" s="98"/>
      <c r="H1480" s="98"/>
      <c r="I1480" s="98"/>
      <c r="J1480" s="98"/>
      <c r="K1480" s="98"/>
    </row>
    <row r="1481" spans="1:11" ht="12.75">
      <c r="A1481" s="28"/>
      <c r="B1481" s="28"/>
      <c r="C1481" s="28"/>
      <c r="D1481" s="98"/>
      <c r="E1481" s="98"/>
      <c r="F1481" s="98"/>
      <c r="G1481" s="98"/>
      <c r="H1481" s="98"/>
      <c r="I1481" s="98"/>
      <c r="J1481" s="98"/>
      <c r="K1481" s="98"/>
    </row>
    <row r="1482" spans="1:11" ht="12.75">
      <c r="A1482" s="28"/>
      <c r="B1482" s="28"/>
      <c r="C1482" s="28"/>
      <c r="D1482" s="98"/>
      <c r="E1482" s="98"/>
      <c r="F1482" s="98"/>
      <c r="G1482" s="98"/>
      <c r="H1482" s="98"/>
      <c r="I1482" s="98"/>
      <c r="J1482" s="98"/>
      <c r="K1482" s="98"/>
    </row>
    <row r="1483" spans="1:11" ht="12.75">
      <c r="A1483" s="28"/>
      <c r="B1483" s="28"/>
      <c r="C1483" s="28"/>
      <c r="D1483" s="98"/>
      <c r="E1483" s="98"/>
      <c r="F1483" s="98"/>
      <c r="G1483" s="98"/>
      <c r="H1483" s="98"/>
      <c r="I1483" s="98"/>
      <c r="J1483" s="98"/>
      <c r="K1483" s="98"/>
    </row>
    <row r="1484" spans="1:11" ht="12.75">
      <c r="A1484" s="28"/>
      <c r="B1484" s="28"/>
      <c r="C1484" s="28"/>
      <c r="D1484" s="98"/>
      <c r="E1484" s="98"/>
      <c r="F1484" s="98"/>
      <c r="G1484" s="98"/>
      <c r="H1484" s="98"/>
      <c r="I1484" s="98"/>
      <c r="J1484" s="98"/>
      <c r="K1484" s="98"/>
    </row>
    <row r="1485" spans="1:11" ht="12.75">
      <c r="A1485" s="28"/>
      <c r="B1485" s="28"/>
      <c r="C1485" s="28"/>
      <c r="D1485" s="98"/>
      <c r="E1485" s="98"/>
      <c r="F1485" s="98"/>
      <c r="G1485" s="98"/>
      <c r="H1485" s="98"/>
      <c r="I1485" s="98"/>
      <c r="J1485" s="98"/>
      <c r="K1485" s="98"/>
    </row>
    <row r="1486" spans="1:11" ht="12.75">
      <c r="A1486" s="28"/>
      <c r="B1486" s="28"/>
      <c r="C1486" s="28"/>
      <c r="D1486" s="98"/>
      <c r="E1486" s="98"/>
      <c r="F1486" s="98"/>
      <c r="G1486" s="98"/>
      <c r="H1486" s="98"/>
      <c r="I1486" s="98"/>
      <c r="J1486" s="98"/>
      <c r="K1486" s="98"/>
    </row>
    <row r="1487" spans="1:11" ht="12.75">
      <c r="A1487" s="28"/>
      <c r="B1487" s="28"/>
      <c r="C1487" s="28"/>
      <c r="D1487" s="98"/>
      <c r="E1487" s="98"/>
      <c r="F1487" s="98"/>
      <c r="G1487" s="98"/>
      <c r="H1487" s="98"/>
      <c r="I1487" s="98"/>
      <c r="J1487" s="98"/>
      <c r="K1487" s="98"/>
    </row>
    <row r="1488" spans="1:11" ht="12.75">
      <c r="A1488" s="28"/>
      <c r="B1488" s="28"/>
      <c r="C1488" s="28"/>
      <c r="D1488" s="98"/>
      <c r="E1488" s="98"/>
      <c r="F1488" s="98"/>
      <c r="G1488" s="98"/>
      <c r="H1488" s="98"/>
      <c r="I1488" s="98"/>
      <c r="J1488" s="98"/>
      <c r="K1488" s="98"/>
    </row>
    <row r="1489" spans="1:11" ht="12.75">
      <c r="A1489" s="28"/>
      <c r="B1489" s="28"/>
      <c r="C1489" s="28"/>
      <c r="D1489" s="98"/>
      <c r="E1489" s="98"/>
      <c r="F1489" s="98"/>
      <c r="G1489" s="98"/>
      <c r="H1489" s="98"/>
      <c r="I1489" s="98"/>
      <c r="J1489" s="98"/>
      <c r="K1489" s="98"/>
    </row>
    <row r="1490" spans="1:11" ht="12.75">
      <c r="A1490" s="28"/>
      <c r="B1490" s="28"/>
      <c r="C1490" s="28"/>
      <c r="D1490" s="98"/>
      <c r="E1490" s="98"/>
      <c r="F1490" s="98"/>
      <c r="G1490" s="98"/>
      <c r="H1490" s="98"/>
      <c r="I1490" s="98"/>
      <c r="J1490" s="98"/>
      <c r="K1490" s="98"/>
    </row>
    <row r="1491" spans="1:11" ht="12.75">
      <c r="A1491" s="28"/>
      <c r="B1491" s="28"/>
      <c r="C1491" s="28"/>
      <c r="D1491" s="98"/>
      <c r="E1491" s="98"/>
      <c r="F1491" s="98"/>
      <c r="G1491" s="98"/>
      <c r="H1491" s="98"/>
      <c r="I1491" s="98"/>
      <c r="J1491" s="98"/>
      <c r="K1491" s="98"/>
    </row>
    <row r="1492" spans="1:11" ht="12.75">
      <c r="A1492" s="28"/>
      <c r="B1492" s="28"/>
      <c r="C1492" s="28"/>
      <c r="D1492" s="98"/>
      <c r="E1492" s="98"/>
      <c r="F1492" s="98"/>
      <c r="G1492" s="98"/>
      <c r="H1492" s="98"/>
      <c r="I1492" s="98"/>
      <c r="J1492" s="98"/>
      <c r="K1492" s="98"/>
    </row>
    <row r="1493" spans="1:11" ht="12.75">
      <c r="A1493" s="28"/>
      <c r="B1493" s="28"/>
      <c r="C1493" s="28"/>
      <c r="D1493" s="98"/>
      <c r="E1493" s="98"/>
      <c r="F1493" s="98"/>
      <c r="G1493" s="98"/>
      <c r="H1493" s="98"/>
      <c r="I1493" s="98"/>
      <c r="J1493" s="98"/>
      <c r="K1493" s="98"/>
    </row>
    <row r="1494" spans="1:11" ht="12.75">
      <c r="A1494" s="28"/>
      <c r="B1494" s="28"/>
      <c r="C1494" s="28"/>
      <c r="D1494" s="98"/>
      <c r="E1494" s="98"/>
      <c r="F1494" s="98"/>
      <c r="G1494" s="98"/>
      <c r="H1494" s="98"/>
      <c r="I1494" s="98"/>
      <c r="J1494" s="98"/>
      <c r="K1494" s="98"/>
    </row>
    <row r="1495" spans="1:11" ht="12.75">
      <c r="A1495" s="28"/>
      <c r="B1495" s="28"/>
      <c r="C1495" s="28"/>
      <c r="D1495" s="98"/>
      <c r="E1495" s="98"/>
      <c r="F1495" s="98"/>
      <c r="G1495" s="98"/>
      <c r="H1495" s="98"/>
      <c r="I1495" s="98"/>
      <c r="J1495" s="98"/>
      <c r="K1495" s="98"/>
    </row>
    <row r="1496" spans="1:11" ht="12.75">
      <c r="A1496" s="98"/>
      <c r="B1496" s="98"/>
      <c r="C1496" s="98"/>
      <c r="D1496" s="98"/>
      <c r="E1496" s="98"/>
      <c r="F1496" s="98"/>
      <c r="G1496" s="98"/>
      <c r="H1496" s="98"/>
      <c r="I1496" s="98"/>
      <c r="J1496" s="98"/>
      <c r="K1496" s="98"/>
    </row>
    <row r="1497" spans="1:11" ht="12.75">
      <c r="A1497" s="98"/>
      <c r="B1497" s="98"/>
      <c r="C1497" s="98"/>
      <c r="D1497" s="98"/>
      <c r="E1497" s="98"/>
      <c r="F1497" s="98"/>
      <c r="G1497" s="98"/>
      <c r="H1497" s="98"/>
      <c r="I1497" s="98"/>
      <c r="J1497" s="98"/>
      <c r="K1497" s="98"/>
    </row>
    <row r="1498" spans="1:11" ht="12.75">
      <c r="A1498" s="98"/>
      <c r="B1498" s="98"/>
      <c r="C1498" s="98"/>
      <c r="D1498" s="98"/>
      <c r="E1498" s="98"/>
      <c r="F1498" s="98"/>
      <c r="G1498" s="98"/>
      <c r="H1498" s="98"/>
      <c r="I1498" s="98"/>
      <c r="J1498" s="98"/>
      <c r="K1498" s="98"/>
    </row>
    <row r="1499" spans="1:11" ht="12.75">
      <c r="A1499" s="98"/>
      <c r="B1499" s="98"/>
      <c r="C1499" s="98"/>
      <c r="D1499" s="98"/>
      <c r="E1499" s="98"/>
      <c r="F1499" s="98"/>
      <c r="G1499" s="98"/>
      <c r="H1499" s="98"/>
      <c r="I1499" s="98"/>
      <c r="J1499" s="98"/>
      <c r="K1499" s="98"/>
    </row>
    <row r="1500" spans="1:11" ht="12.75">
      <c r="A1500" s="98"/>
      <c r="B1500" s="98"/>
      <c r="C1500" s="98"/>
      <c r="D1500" s="98"/>
      <c r="E1500" s="98"/>
      <c r="F1500" s="98"/>
      <c r="G1500" s="98"/>
      <c r="H1500" s="98"/>
      <c r="I1500" s="98"/>
      <c r="J1500" s="98"/>
      <c r="K1500" s="98"/>
    </row>
    <row r="1501" spans="1:11" ht="12.75">
      <c r="A1501" s="98"/>
      <c r="B1501" s="98"/>
      <c r="C1501" s="98"/>
      <c r="D1501" s="98"/>
      <c r="E1501" s="98"/>
      <c r="F1501" s="98"/>
      <c r="G1501" s="98"/>
      <c r="H1501" s="98"/>
      <c r="I1501" s="98"/>
      <c r="J1501" s="98"/>
      <c r="K1501" s="98"/>
    </row>
    <row r="1502" spans="1:11" ht="12.75">
      <c r="A1502" s="98"/>
      <c r="B1502" s="98"/>
      <c r="C1502" s="98"/>
      <c r="D1502" s="98"/>
      <c r="E1502" s="98"/>
      <c r="F1502" s="98"/>
      <c r="G1502" s="98"/>
      <c r="H1502" s="98"/>
      <c r="I1502" s="98"/>
      <c r="J1502" s="98"/>
      <c r="K1502" s="98"/>
    </row>
    <row r="1503" spans="1:11" ht="12.75">
      <c r="A1503" s="98"/>
      <c r="B1503" s="98"/>
      <c r="C1503" s="98"/>
      <c r="D1503" s="98"/>
      <c r="E1503" s="98"/>
      <c r="F1503" s="98"/>
      <c r="G1503" s="98"/>
      <c r="H1503" s="98"/>
      <c r="I1503" s="98"/>
      <c r="J1503" s="98"/>
      <c r="K1503" s="98"/>
    </row>
    <row r="1504" spans="1:11" ht="12.75">
      <c r="A1504" s="98"/>
      <c r="B1504" s="98"/>
      <c r="C1504" s="98"/>
      <c r="D1504" s="98"/>
      <c r="E1504" s="98"/>
      <c r="F1504" s="98"/>
      <c r="G1504" s="98"/>
      <c r="H1504" s="98"/>
      <c r="I1504" s="98"/>
      <c r="J1504" s="98"/>
      <c r="K1504" s="98"/>
    </row>
    <row r="1505" spans="1:11" ht="12.75">
      <c r="A1505" s="98"/>
      <c r="B1505" s="98"/>
      <c r="C1505" s="98"/>
      <c r="D1505" s="98"/>
      <c r="E1505" s="98"/>
      <c r="F1505" s="98"/>
      <c r="G1505" s="98"/>
      <c r="H1505" s="98"/>
      <c r="I1505" s="98"/>
      <c r="J1505" s="98"/>
      <c r="K1505" s="98"/>
    </row>
    <row r="1506" spans="1:11" ht="12.75">
      <c r="A1506" s="98"/>
      <c r="B1506" s="98"/>
      <c r="C1506" s="98"/>
      <c r="D1506" s="98"/>
      <c r="E1506" s="98"/>
      <c r="F1506" s="98"/>
      <c r="G1506" s="98"/>
      <c r="H1506" s="98"/>
      <c r="I1506" s="98"/>
      <c r="J1506" s="98"/>
      <c r="K1506" s="98"/>
    </row>
    <row r="1507" spans="1:11" ht="12.75">
      <c r="A1507" s="98"/>
      <c r="B1507" s="98"/>
      <c r="C1507" s="98"/>
      <c r="D1507" s="98"/>
      <c r="E1507" s="98"/>
      <c r="F1507" s="98"/>
      <c r="G1507" s="98"/>
      <c r="H1507" s="98"/>
      <c r="I1507" s="98"/>
      <c r="J1507" s="98"/>
      <c r="K1507" s="98"/>
    </row>
    <row r="1508" spans="1:11" ht="12.75">
      <c r="A1508" s="98"/>
      <c r="B1508" s="98"/>
      <c r="C1508" s="98"/>
      <c r="D1508" s="98"/>
      <c r="E1508" s="98"/>
      <c r="F1508" s="98"/>
      <c r="G1508" s="98"/>
      <c r="H1508" s="98"/>
      <c r="I1508" s="98"/>
      <c r="J1508" s="98"/>
      <c r="K1508" s="98"/>
    </row>
    <row r="1509" spans="1:11" ht="12.75">
      <c r="A1509" s="98"/>
      <c r="B1509" s="98"/>
      <c r="C1509" s="98"/>
      <c r="D1509" s="98"/>
      <c r="E1509" s="98"/>
      <c r="F1509" s="98"/>
      <c r="G1509" s="98"/>
      <c r="H1509" s="98"/>
      <c r="I1509" s="98"/>
      <c r="J1509" s="98"/>
      <c r="K1509" s="98"/>
    </row>
    <row r="1510" spans="1:11" ht="12.75">
      <c r="A1510" s="98"/>
      <c r="B1510" s="98"/>
      <c r="C1510" s="98"/>
      <c r="D1510" s="98"/>
      <c r="E1510" s="98"/>
      <c r="F1510" s="98"/>
      <c r="G1510" s="98"/>
      <c r="H1510" s="98"/>
      <c r="I1510" s="98"/>
      <c r="J1510" s="98"/>
      <c r="K1510" s="98"/>
    </row>
    <row r="1511" spans="1:11" ht="12.75">
      <c r="A1511" s="98"/>
      <c r="B1511" s="98"/>
      <c r="C1511" s="98"/>
      <c r="D1511" s="98"/>
      <c r="E1511" s="98"/>
      <c r="F1511" s="98"/>
      <c r="G1511" s="98"/>
      <c r="H1511" s="98"/>
      <c r="I1511" s="98"/>
      <c r="J1511" s="98"/>
      <c r="K1511" s="98"/>
    </row>
    <row r="1512" spans="1:11" ht="12.75">
      <c r="A1512" s="98"/>
      <c r="B1512" s="98"/>
      <c r="C1512" s="98"/>
      <c r="D1512" s="98"/>
      <c r="E1512" s="98"/>
      <c r="F1512" s="98"/>
      <c r="G1512" s="98"/>
      <c r="H1512" s="98"/>
      <c r="I1512" s="98"/>
      <c r="J1512" s="98"/>
      <c r="K1512" s="98"/>
    </row>
    <row r="1513" spans="1:11" ht="12.75">
      <c r="A1513" s="98"/>
      <c r="B1513" s="98"/>
      <c r="C1513" s="98"/>
      <c r="D1513" s="98"/>
      <c r="E1513" s="98"/>
      <c r="F1513" s="98"/>
      <c r="G1513" s="98"/>
      <c r="H1513" s="98"/>
      <c r="I1513" s="98"/>
      <c r="J1513" s="98"/>
      <c r="K1513" s="98"/>
    </row>
    <row r="1514" spans="1:11" ht="12.75">
      <c r="A1514" s="98"/>
      <c r="B1514" s="98"/>
      <c r="C1514" s="98"/>
      <c r="D1514" s="98"/>
      <c r="E1514" s="98"/>
      <c r="F1514" s="98"/>
      <c r="G1514" s="98"/>
      <c r="H1514" s="98"/>
      <c r="I1514" s="98"/>
      <c r="J1514" s="98"/>
      <c r="K1514" s="98"/>
    </row>
    <row r="1515" spans="1:11" ht="12.75">
      <c r="A1515" s="98"/>
      <c r="B1515" s="98"/>
      <c r="C1515" s="98"/>
      <c r="D1515" s="98"/>
      <c r="E1515" s="98"/>
      <c r="F1515" s="98"/>
      <c r="G1515" s="98"/>
      <c r="H1515" s="98"/>
      <c r="I1515" s="98"/>
      <c r="J1515" s="98"/>
      <c r="K1515" s="98"/>
    </row>
    <row r="1516" spans="1:11" ht="12.75">
      <c r="A1516" s="98"/>
      <c r="B1516" s="98"/>
      <c r="C1516" s="98"/>
      <c r="D1516" s="98"/>
      <c r="E1516" s="98"/>
      <c r="F1516" s="98"/>
      <c r="G1516" s="98"/>
      <c r="H1516" s="98"/>
      <c r="I1516" s="98"/>
      <c r="J1516" s="98"/>
      <c r="K1516" s="98"/>
    </row>
    <row r="1517" spans="1:11" ht="12.75">
      <c r="A1517" s="98"/>
      <c r="B1517" s="98"/>
      <c r="C1517" s="98"/>
      <c r="D1517" s="98"/>
      <c r="E1517" s="98"/>
      <c r="F1517" s="98"/>
      <c r="G1517" s="98"/>
      <c r="H1517" s="98"/>
      <c r="I1517" s="98"/>
      <c r="J1517" s="98"/>
      <c r="K1517" s="98"/>
    </row>
    <row r="1518" spans="1:11" ht="12.75">
      <c r="A1518" s="98"/>
      <c r="B1518" s="98"/>
      <c r="C1518" s="98"/>
      <c r="D1518" s="98"/>
      <c r="E1518" s="98"/>
      <c r="F1518" s="98"/>
      <c r="G1518" s="98"/>
      <c r="H1518" s="98"/>
      <c r="I1518" s="98"/>
      <c r="J1518" s="98"/>
      <c r="K1518" s="98"/>
    </row>
    <row r="1519" spans="1:11" ht="12.75">
      <c r="A1519" s="98"/>
      <c r="B1519" s="98"/>
      <c r="C1519" s="98"/>
      <c r="D1519" s="98"/>
      <c r="E1519" s="98"/>
      <c r="F1519" s="98"/>
      <c r="G1519" s="98"/>
      <c r="H1519" s="98"/>
      <c r="I1519" s="98"/>
      <c r="J1519" s="98"/>
      <c r="K1519" s="98"/>
    </row>
    <row r="1520" spans="1:11" ht="12.75">
      <c r="A1520" s="98"/>
      <c r="B1520" s="98"/>
      <c r="C1520" s="98"/>
      <c r="D1520" s="98"/>
      <c r="E1520" s="98"/>
      <c r="F1520" s="98"/>
      <c r="G1520" s="98"/>
      <c r="H1520" s="98"/>
      <c r="I1520" s="98"/>
      <c r="J1520" s="98"/>
      <c r="K1520" s="98"/>
    </row>
    <row r="1521" spans="1:11" ht="12.75">
      <c r="A1521" s="98"/>
      <c r="B1521" s="98"/>
      <c r="C1521" s="98"/>
      <c r="D1521" s="98"/>
      <c r="E1521" s="98"/>
      <c r="F1521" s="98"/>
      <c r="G1521" s="98"/>
      <c r="H1521" s="98"/>
      <c r="I1521" s="98"/>
      <c r="J1521" s="98"/>
      <c r="K1521" s="98"/>
    </row>
    <row r="1522" spans="1:11" ht="12.75">
      <c r="A1522" s="98"/>
      <c r="B1522" s="98"/>
      <c r="C1522" s="98"/>
      <c r="D1522" s="98"/>
      <c r="E1522" s="98"/>
      <c r="F1522" s="98"/>
      <c r="G1522" s="98"/>
      <c r="H1522" s="98"/>
      <c r="I1522" s="98"/>
      <c r="J1522" s="98"/>
      <c r="K1522" s="98"/>
    </row>
    <row r="1523" spans="1:11" ht="12.75">
      <c r="A1523" s="98"/>
      <c r="B1523" s="98"/>
      <c r="C1523" s="98"/>
      <c r="D1523" s="98"/>
      <c r="E1523" s="98"/>
      <c r="F1523" s="98"/>
      <c r="G1523" s="98"/>
      <c r="H1523" s="98"/>
      <c r="I1523" s="98"/>
      <c r="J1523" s="98"/>
      <c r="K1523" s="98"/>
    </row>
    <row r="1524" spans="1:11" ht="12.75">
      <c r="A1524" s="98"/>
      <c r="B1524" s="98"/>
      <c r="C1524" s="98"/>
      <c r="D1524" s="98"/>
      <c r="E1524" s="98"/>
      <c r="F1524" s="98"/>
      <c r="G1524" s="98"/>
      <c r="H1524" s="98"/>
      <c r="I1524" s="98"/>
      <c r="J1524" s="98"/>
      <c r="K1524" s="98"/>
    </row>
    <row r="1525" spans="1:11" ht="12.75">
      <c r="A1525" s="98"/>
      <c r="B1525" s="98"/>
      <c r="C1525" s="98"/>
      <c r="D1525" s="98"/>
      <c r="E1525" s="98"/>
      <c r="F1525" s="98"/>
      <c r="G1525" s="98"/>
      <c r="H1525" s="98"/>
      <c r="I1525" s="98"/>
      <c r="J1525" s="98"/>
      <c r="K1525" s="98"/>
    </row>
    <row r="1526" spans="1:11" ht="12.75">
      <c r="A1526" s="98"/>
      <c r="B1526" s="98"/>
      <c r="C1526" s="98"/>
      <c r="D1526" s="98"/>
      <c r="E1526" s="98"/>
      <c r="F1526" s="98"/>
      <c r="G1526" s="98"/>
      <c r="H1526" s="98"/>
      <c r="I1526" s="98"/>
      <c r="J1526" s="98"/>
      <c r="K1526" s="98"/>
    </row>
    <row r="1527" spans="1:11" ht="12.75">
      <c r="A1527" s="98"/>
      <c r="B1527" s="98"/>
      <c r="C1527" s="98"/>
      <c r="D1527" s="98"/>
      <c r="E1527" s="98"/>
      <c r="F1527" s="98"/>
      <c r="G1527" s="98"/>
      <c r="H1527" s="98"/>
      <c r="I1527" s="98"/>
      <c r="J1527" s="98"/>
      <c r="K1527" s="98"/>
    </row>
    <row r="1528" spans="1:11" ht="12.75">
      <c r="A1528" s="98"/>
      <c r="B1528" s="98"/>
      <c r="C1528" s="98"/>
      <c r="D1528" s="98"/>
      <c r="E1528" s="98"/>
      <c r="F1528" s="98"/>
      <c r="G1528" s="98"/>
      <c r="H1528" s="98"/>
      <c r="I1528" s="98"/>
      <c r="J1528" s="98"/>
      <c r="K1528" s="98"/>
    </row>
    <row r="1529" spans="1:11" ht="12.75">
      <c r="A1529" s="98"/>
      <c r="B1529" s="98"/>
      <c r="C1529" s="98"/>
      <c r="D1529" s="98"/>
      <c r="E1529" s="98"/>
      <c r="F1529" s="98"/>
      <c r="G1529" s="98"/>
      <c r="H1529" s="98"/>
      <c r="I1529" s="98"/>
      <c r="J1529" s="98"/>
      <c r="K1529" s="98"/>
    </row>
    <row r="1530" spans="1:11" ht="12.75">
      <c r="A1530" s="98"/>
      <c r="B1530" s="98"/>
      <c r="C1530" s="98"/>
      <c r="D1530" s="98"/>
      <c r="E1530" s="98"/>
      <c r="F1530" s="98"/>
      <c r="G1530" s="98"/>
      <c r="H1530" s="98"/>
      <c r="I1530" s="98"/>
      <c r="J1530" s="98"/>
      <c r="K1530" s="98"/>
    </row>
    <row r="1531" spans="1:11" ht="12.75">
      <c r="A1531" s="98"/>
      <c r="B1531" s="98"/>
      <c r="C1531" s="98"/>
      <c r="D1531" s="98"/>
      <c r="E1531" s="98"/>
      <c r="F1531" s="98"/>
      <c r="G1531" s="98"/>
      <c r="H1531" s="98"/>
      <c r="I1531" s="98"/>
      <c r="J1531" s="98"/>
      <c r="K1531" s="98"/>
    </row>
    <row r="1532" spans="1:11" ht="12.75">
      <c r="A1532" s="98"/>
      <c r="B1532" s="98"/>
      <c r="C1532" s="98"/>
      <c r="D1532" s="98"/>
      <c r="E1532" s="98"/>
      <c r="F1532" s="98"/>
      <c r="G1532" s="98"/>
      <c r="H1532" s="98"/>
      <c r="I1532" s="98"/>
      <c r="J1532" s="98"/>
      <c r="K1532" s="98"/>
    </row>
    <row r="1533" spans="1:11" ht="12.75">
      <c r="A1533" s="98"/>
      <c r="B1533" s="98"/>
      <c r="C1533" s="98"/>
      <c r="D1533" s="98"/>
      <c r="E1533" s="98"/>
      <c r="F1533" s="98"/>
      <c r="G1533" s="98"/>
      <c r="H1533" s="98"/>
      <c r="I1533" s="98"/>
      <c r="J1533" s="98"/>
      <c r="K1533" s="98"/>
    </row>
    <row r="1534" spans="1:11" ht="12.75">
      <c r="A1534" s="98"/>
      <c r="B1534" s="98"/>
      <c r="C1534" s="98"/>
      <c r="D1534" s="98"/>
      <c r="E1534" s="98"/>
      <c r="F1534" s="98"/>
      <c r="G1534" s="98"/>
      <c r="H1534" s="98"/>
      <c r="I1534" s="98"/>
      <c r="J1534" s="98"/>
      <c r="K1534" s="98"/>
    </row>
    <row r="1535" spans="1:11" ht="12.75">
      <c r="A1535" s="98"/>
      <c r="B1535" s="98"/>
      <c r="C1535" s="98"/>
      <c r="D1535" s="98"/>
      <c r="E1535" s="98"/>
      <c r="F1535" s="98"/>
      <c r="G1535" s="98"/>
      <c r="H1535" s="98"/>
      <c r="I1535" s="98"/>
      <c r="J1535" s="98"/>
      <c r="K1535" s="98"/>
    </row>
    <row r="1536" spans="1:11" ht="12.75">
      <c r="A1536" s="98"/>
      <c r="B1536" s="98"/>
      <c r="C1536" s="98"/>
      <c r="D1536" s="98"/>
      <c r="E1536" s="98"/>
      <c r="F1536" s="98"/>
      <c r="G1536" s="98"/>
      <c r="H1536" s="98"/>
      <c r="I1536" s="98"/>
      <c r="J1536" s="98"/>
      <c r="K1536" s="98"/>
    </row>
  </sheetData>
  <sheetProtection/>
  <mergeCells count="18">
    <mergeCell ref="D250:E250"/>
    <mergeCell ref="F250:G250"/>
    <mergeCell ref="M535:M544"/>
    <mergeCell ref="P535:P544"/>
    <mergeCell ref="D249:E249"/>
    <mergeCell ref="F249:G249"/>
    <mergeCell ref="D194:E194"/>
    <mergeCell ref="B230:G230"/>
    <mergeCell ref="D233:E233"/>
    <mergeCell ref="F233:G233"/>
    <mergeCell ref="D234:E234"/>
    <mergeCell ref="F234:G234"/>
    <mergeCell ref="D87:E87"/>
    <mergeCell ref="D107:E107"/>
    <mergeCell ref="F107:G107"/>
    <mergeCell ref="D108:E108"/>
    <mergeCell ref="F108:G108"/>
    <mergeCell ref="B247:G247"/>
  </mergeCells>
  <printOptions/>
  <pageMargins left="0.76" right="0" top="0.5" bottom="0" header="0.5" footer="0.5"/>
  <pageSetup horizontalDpi="300" verticalDpi="300" orientation="portrait" paperSize="9" scale="91" r:id="rId2"/>
  <rowBreaks count="4" manualBreakCount="4">
    <brk id="68" max="5" man="1"/>
    <brk id="138" max="5" man="1"/>
    <brk id="212" max="5" man="1"/>
    <brk id="27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107</v>
      </c>
      <c r="B1" t="s">
        <v>108</v>
      </c>
    </row>
    <row r="2" spans="1:2" ht="12.75">
      <c r="A2" t="s">
        <v>109</v>
      </c>
      <c r="B2" t="s">
        <v>110</v>
      </c>
    </row>
    <row r="3" spans="1:2" ht="12.75">
      <c r="A3" t="s">
        <v>111</v>
      </c>
      <c r="B3" t="s">
        <v>112</v>
      </c>
    </row>
    <row r="4" spans="1:2" ht="12.75">
      <c r="A4" t="s">
        <v>113</v>
      </c>
      <c r="B4" t="s">
        <v>114</v>
      </c>
    </row>
    <row r="5" spans="1:2" ht="12.75">
      <c r="A5" t="s">
        <v>115</v>
      </c>
      <c r="B5" t="s">
        <v>116</v>
      </c>
    </row>
    <row r="6" spans="1:2" ht="12.75">
      <c r="A6" t="s">
        <v>117</v>
      </c>
      <c r="B6" t="s">
        <v>118</v>
      </c>
    </row>
    <row r="7" spans="1:2" ht="12.75">
      <c r="A7" t="s">
        <v>119</v>
      </c>
      <c r="B7" t="s">
        <v>120</v>
      </c>
    </row>
    <row r="8" spans="1:2" ht="12.75">
      <c r="A8" t="s">
        <v>121</v>
      </c>
      <c r="B8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Kelly Hing</cp:lastModifiedBy>
  <cp:lastPrinted>2011-11-26T03:28:13Z</cp:lastPrinted>
  <dcterms:created xsi:type="dcterms:W3CDTF">1999-10-29T01:53:44Z</dcterms:created>
  <dcterms:modified xsi:type="dcterms:W3CDTF">2011-11-29T08:28:53Z</dcterms:modified>
  <cp:category/>
  <cp:version/>
  <cp:contentType/>
  <cp:contentStatus/>
</cp:coreProperties>
</file>